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 firstSheet="1" activeTab="5"/>
  </bookViews>
  <sheets>
    <sheet name="财税法学" sheetId="15" r:id="rId1"/>
    <sheet name="经济法学" sheetId="14" r:id="rId2"/>
    <sheet name="知识产权法" sheetId="13" r:id="rId3"/>
    <sheet name="环境法学" sheetId="12" r:id="rId4"/>
    <sheet name="法律史" sheetId="11" r:id="rId5"/>
    <sheet name="法学理论" sheetId="10" r:id="rId6"/>
    <sheet name="民商法学" sheetId="9" r:id="rId7"/>
    <sheet name="宪法与行政法" sheetId="8" r:id="rId8"/>
    <sheet name="国际经济法" sheetId="7" r:id="rId9"/>
    <sheet name="国际法学" sheetId="6" r:id="rId10"/>
    <sheet name="商法" sheetId="5" r:id="rId11"/>
    <sheet name="刑事诉讼法" sheetId="1" r:id="rId12"/>
    <sheet name="民事诉讼法" sheetId="2" r:id="rId13"/>
    <sheet name="刑法学" sheetId="4" r:id="rId14"/>
  </sheets>
  <calcPr calcId="145621"/>
</workbook>
</file>

<file path=xl/calcChain.xml><?xml version="1.0" encoding="utf-8"?>
<calcChain xmlns="http://schemas.openxmlformats.org/spreadsheetml/2006/main">
  <c r="I4" i="2" l="1"/>
  <c r="I5" i="2"/>
  <c r="I3" i="2"/>
  <c r="I2" i="2"/>
  <c r="I2" i="1"/>
  <c r="I5" i="1"/>
  <c r="I4" i="1"/>
  <c r="I6" i="1"/>
  <c r="I3" i="1"/>
  <c r="J2" i="15"/>
  <c r="J3" i="15"/>
  <c r="J4" i="15"/>
  <c r="J2" i="14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I2" i="13"/>
  <c r="I3" i="13"/>
  <c r="I4" i="13"/>
  <c r="I5" i="13"/>
  <c r="I6" i="13"/>
  <c r="I7" i="13"/>
  <c r="I8" i="13"/>
  <c r="I2" i="12"/>
  <c r="I3" i="12"/>
  <c r="I2" i="11"/>
  <c r="I3" i="11"/>
  <c r="I4" i="11"/>
  <c r="I5" i="11"/>
  <c r="I6" i="11"/>
  <c r="I2" i="10"/>
  <c r="I3" i="10"/>
  <c r="I4" i="10"/>
  <c r="I5" i="10"/>
  <c r="I6" i="10"/>
  <c r="I7" i="10"/>
  <c r="I8" i="10"/>
  <c r="J2" i="9"/>
  <c r="J3" i="9"/>
  <c r="J4" i="9"/>
  <c r="J5" i="9"/>
  <c r="J6" i="9"/>
  <c r="J7" i="9"/>
  <c r="J8" i="9"/>
  <c r="J9" i="9"/>
  <c r="J10" i="9"/>
  <c r="J11" i="9"/>
  <c r="J12" i="9"/>
  <c r="J13" i="9"/>
  <c r="I4" i="8"/>
  <c r="I8" i="8"/>
  <c r="I6" i="8"/>
  <c r="I3" i="8"/>
  <c r="I5" i="8"/>
  <c r="I10" i="8"/>
  <c r="I2" i="8"/>
  <c r="I7" i="8"/>
  <c r="I9" i="8"/>
  <c r="I2" i="7"/>
  <c r="I3" i="7"/>
  <c r="I4" i="7"/>
  <c r="I5" i="7"/>
  <c r="I6" i="7"/>
  <c r="I7" i="7"/>
  <c r="I8" i="7"/>
  <c r="I9" i="7"/>
  <c r="I10" i="7"/>
  <c r="I11" i="7"/>
  <c r="I12" i="7"/>
  <c r="I13" i="7"/>
  <c r="I14" i="7"/>
  <c r="H2" i="6"/>
  <c r="H3" i="6"/>
  <c r="H5" i="6"/>
  <c r="H4" i="6"/>
  <c r="H6" i="6"/>
  <c r="H7" i="6"/>
  <c r="H8" i="6"/>
  <c r="H9" i="6"/>
  <c r="H10" i="6"/>
  <c r="H11" i="6"/>
  <c r="I2" i="5"/>
  <c r="I3" i="5"/>
  <c r="I4" i="5"/>
  <c r="I5" i="5"/>
  <c r="I6" i="5"/>
  <c r="I7" i="5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</calcChain>
</file>

<file path=xl/sharedStrings.xml><?xml version="1.0" encoding="utf-8"?>
<sst xmlns="http://schemas.openxmlformats.org/spreadsheetml/2006/main" count="926" uniqueCount="250">
  <si>
    <t>学号</t>
  </si>
  <si>
    <t>1301212281</t>
  </si>
  <si>
    <t>1301212282</t>
  </si>
  <si>
    <t>1301212284</t>
  </si>
  <si>
    <t>1301212288</t>
  </si>
  <si>
    <t>1301212283</t>
  </si>
  <si>
    <t>1301212285</t>
  </si>
  <si>
    <t>1301212286</t>
  </si>
  <si>
    <t>1301212289</t>
  </si>
  <si>
    <t>1301212287</t>
  </si>
  <si>
    <t>加权平均成绩</t>
    <phoneticPr fontId="1" type="noConversion"/>
  </si>
  <si>
    <t>92</t>
  </si>
  <si>
    <t>96</t>
  </si>
  <si>
    <t>90</t>
  </si>
  <si>
    <t>95</t>
  </si>
  <si>
    <t>98</t>
  </si>
  <si>
    <t>91</t>
  </si>
  <si>
    <t>93</t>
  </si>
  <si>
    <t>85</t>
  </si>
  <si>
    <t>89</t>
  </si>
  <si>
    <t>80</t>
  </si>
  <si>
    <t>88</t>
  </si>
  <si>
    <t>94</t>
  </si>
  <si>
    <t>86</t>
  </si>
  <si>
    <t>民事诉讼法专题3</t>
    <phoneticPr fontId="1" type="noConversion"/>
  </si>
  <si>
    <t>马克思主义法理学2</t>
    <phoneticPr fontId="1" type="noConversion"/>
  </si>
  <si>
    <t>刑事诉讼法专题3</t>
    <phoneticPr fontId="1" type="noConversion"/>
  </si>
  <si>
    <t>民法总则专题研究3</t>
    <phoneticPr fontId="1" type="noConversion"/>
  </si>
  <si>
    <t>证据法专题3</t>
    <phoneticPr fontId="1" type="noConversion"/>
  </si>
  <si>
    <t>刑法总论4</t>
    <phoneticPr fontId="1" type="noConversion"/>
  </si>
  <si>
    <t>侦查与鉴定2</t>
    <phoneticPr fontId="1" type="noConversion"/>
  </si>
  <si>
    <t>证据法专题3</t>
    <phoneticPr fontId="1" type="noConversion"/>
  </si>
  <si>
    <t>商法专题3</t>
    <phoneticPr fontId="1" type="noConversion"/>
  </si>
  <si>
    <t>1301214987</t>
  </si>
  <si>
    <t>82</t>
  </si>
  <si>
    <t>1301212264</t>
  </si>
  <si>
    <t>1301212268</t>
  </si>
  <si>
    <t>1301212258</t>
  </si>
  <si>
    <t>1301212256</t>
  </si>
  <si>
    <t>1301212260</t>
  </si>
  <si>
    <t>87</t>
  </si>
  <si>
    <t>1301212267</t>
  </si>
  <si>
    <t>83</t>
  </si>
  <si>
    <t>1301212261</t>
  </si>
  <si>
    <t>1301212259</t>
  </si>
  <si>
    <t>1301212257</t>
  </si>
  <si>
    <t>1301212263</t>
  </si>
  <si>
    <t>1301212262</t>
  </si>
  <si>
    <t>1301212265</t>
  </si>
  <si>
    <t>1301212266</t>
  </si>
  <si>
    <t>外国刑法专题（2）</t>
    <phoneticPr fontId="1" type="noConversion"/>
  </si>
  <si>
    <t>刑法分论（4）</t>
    <phoneticPr fontId="1" type="noConversion"/>
  </si>
  <si>
    <t>刑事执行法学（2）</t>
    <phoneticPr fontId="1" type="noConversion"/>
  </si>
  <si>
    <t>犯罪学（3）</t>
    <phoneticPr fontId="1" type="noConversion"/>
  </si>
  <si>
    <t>马克思主义法理学（2）</t>
    <phoneticPr fontId="1" type="noConversion"/>
  </si>
  <si>
    <t>马克思主义法理学（2）</t>
    <phoneticPr fontId="1" type="noConversion"/>
  </si>
  <si>
    <t>刑法总论（4）</t>
    <phoneticPr fontId="1" type="noConversion"/>
  </si>
  <si>
    <t>加权平均成绩</t>
    <phoneticPr fontId="1" type="noConversion"/>
  </si>
  <si>
    <t>1301212327</t>
  </si>
  <si>
    <t>1301212326</t>
  </si>
  <si>
    <t>1301212325</t>
  </si>
  <si>
    <t>1301212328</t>
  </si>
  <si>
    <t>97</t>
  </si>
  <si>
    <t>1301212330</t>
  </si>
  <si>
    <t>1301212329</t>
  </si>
  <si>
    <t>保险法（2）</t>
    <phoneticPr fontId="1" type="noConversion"/>
  </si>
  <si>
    <t>信托法（3）</t>
    <phoneticPr fontId="1" type="noConversion"/>
  </si>
  <si>
    <t>票据法（2）</t>
    <phoneticPr fontId="1" type="noConversion"/>
  </si>
  <si>
    <t>商法总论（2）</t>
    <phoneticPr fontId="1" type="noConversion"/>
  </si>
  <si>
    <t>商事组织法（3）</t>
    <phoneticPr fontId="1" type="noConversion"/>
  </si>
  <si>
    <t>加权平均成绩</t>
    <phoneticPr fontId="1" type="noConversion"/>
  </si>
  <si>
    <t>1301212315</t>
  </si>
  <si>
    <t>1301212308</t>
  </si>
  <si>
    <t>1301212316</t>
  </si>
  <si>
    <t>1301212314</t>
  </si>
  <si>
    <t>1301212310</t>
  </si>
  <si>
    <t>1301212309</t>
  </si>
  <si>
    <t>1301212311</t>
  </si>
  <si>
    <t>1301212312</t>
  </si>
  <si>
    <t>1301212313</t>
  </si>
  <si>
    <t>1301212307</t>
  </si>
  <si>
    <t>联合国与国际组织法（4）</t>
    <phoneticPr fontId="1" type="noConversion"/>
  </si>
  <si>
    <t>国际法基本理论（4）</t>
    <phoneticPr fontId="1" type="noConversion"/>
  </si>
  <si>
    <t>国际司法判例（4）</t>
    <phoneticPr fontId="1" type="noConversion"/>
  </si>
  <si>
    <t>马克思主义法理学（2）</t>
    <phoneticPr fontId="1" type="noConversion"/>
  </si>
  <si>
    <t>国际法英文原著选读（3）</t>
    <phoneticPr fontId="1" type="noConversion"/>
  </si>
  <si>
    <t>1301212341</t>
  </si>
  <si>
    <t>84</t>
  </si>
  <si>
    <t>78</t>
  </si>
  <si>
    <t>81</t>
  </si>
  <si>
    <t>1301212342</t>
  </si>
  <si>
    <t>1301212343</t>
  </si>
  <si>
    <t>1301212336</t>
  </si>
  <si>
    <t>1301212337</t>
  </si>
  <si>
    <t>1301212331</t>
  </si>
  <si>
    <t>1301212339</t>
  </si>
  <si>
    <t>1301212338</t>
  </si>
  <si>
    <t>1301212335</t>
  </si>
  <si>
    <t>1301212333</t>
  </si>
  <si>
    <t>1301212334</t>
  </si>
  <si>
    <t>1301212340</t>
  </si>
  <si>
    <t>1301212332</t>
  </si>
  <si>
    <t>海商法（3）</t>
    <phoneticPr fontId="1" type="noConversion"/>
  </si>
  <si>
    <t>国际贸易法专题（3）</t>
    <phoneticPr fontId="1" type="noConversion"/>
  </si>
  <si>
    <t>国际投资法（3）</t>
    <phoneticPr fontId="1" type="noConversion"/>
  </si>
  <si>
    <t>国际金融法（3）</t>
    <phoneticPr fontId="1" type="noConversion"/>
  </si>
  <si>
    <t>国际私法（3）</t>
    <phoneticPr fontId="1" type="noConversion"/>
  </si>
  <si>
    <t>马克思主义法理学（2）</t>
    <phoneticPr fontId="1" type="noConversion"/>
  </si>
  <si>
    <t>加权平均成绩</t>
    <phoneticPr fontId="1" type="noConversion"/>
  </si>
  <si>
    <t>1301212252</t>
  </si>
  <si>
    <t>1301212255</t>
  </si>
  <si>
    <t>1301212254</t>
  </si>
  <si>
    <t>1301212253</t>
  </si>
  <si>
    <t>1301212249</t>
  </si>
  <si>
    <t>1301212248</t>
  </si>
  <si>
    <t>1301212247</t>
  </si>
  <si>
    <t>1301212251</t>
  </si>
  <si>
    <t>1301212250</t>
  </si>
  <si>
    <t>宪法学专题（3）</t>
    <phoneticPr fontId="1" type="noConversion"/>
  </si>
  <si>
    <t>行政诉讼法原理（3）</t>
    <phoneticPr fontId="1" type="noConversion"/>
  </si>
  <si>
    <t>马克思主义法理学（2）</t>
    <phoneticPr fontId="1" type="noConversion"/>
  </si>
  <si>
    <t>行政法学（3）</t>
    <phoneticPr fontId="1" type="noConversion"/>
  </si>
  <si>
    <t>比较宪政（3）</t>
    <phoneticPr fontId="1" type="noConversion"/>
  </si>
  <si>
    <t>比较行政法（3）</t>
    <phoneticPr fontId="1" type="noConversion"/>
  </si>
  <si>
    <t>加权平均成绩</t>
    <phoneticPr fontId="1" type="noConversion"/>
  </si>
  <si>
    <t>1301214967</t>
  </si>
  <si>
    <t>1301214853</t>
  </si>
  <si>
    <t>1301214852</t>
  </si>
  <si>
    <t>1301214851</t>
  </si>
  <si>
    <t>1301214850</t>
  </si>
  <si>
    <t>1301214849</t>
  </si>
  <si>
    <t>1301214848</t>
  </si>
  <si>
    <t>1301214847</t>
  </si>
  <si>
    <t>1301214846</t>
  </si>
  <si>
    <t>1301214845</t>
  </si>
  <si>
    <t>1301214844</t>
  </si>
  <si>
    <t>1301214843</t>
  </si>
  <si>
    <t>1301214842</t>
  </si>
  <si>
    <t>1301214841</t>
  </si>
  <si>
    <t>1301214840</t>
  </si>
  <si>
    <t>1301214839</t>
  </si>
  <si>
    <t>1301214838</t>
  </si>
  <si>
    <t>1301212277</t>
  </si>
  <si>
    <t>1301212275</t>
  </si>
  <si>
    <t>1301212280</t>
  </si>
  <si>
    <t>1301212276</t>
  </si>
  <si>
    <t>1301212269</t>
  </si>
  <si>
    <t>1301212273</t>
  </si>
  <si>
    <t>1301212270</t>
  </si>
  <si>
    <t>1301212278</t>
  </si>
  <si>
    <t>1301212271</t>
  </si>
  <si>
    <t>1301212272</t>
  </si>
  <si>
    <t>1301212279</t>
  </si>
  <si>
    <t>99</t>
  </si>
  <si>
    <t>1301212274</t>
  </si>
  <si>
    <t>侵权法学（2）</t>
    <phoneticPr fontId="1" type="noConversion"/>
  </si>
  <si>
    <t>民法债权（3）</t>
    <phoneticPr fontId="1" type="noConversion"/>
  </si>
  <si>
    <t>物权法专题研究（3）</t>
    <phoneticPr fontId="1" type="noConversion"/>
  </si>
  <si>
    <t>民法亲属继承法专题（2）</t>
    <phoneticPr fontId="1" type="noConversion"/>
  </si>
  <si>
    <t>商法总论（2）</t>
    <phoneticPr fontId="1" type="noConversion"/>
  </si>
  <si>
    <t>民法总则专题研究（3）</t>
    <phoneticPr fontId="1" type="noConversion"/>
  </si>
  <si>
    <t>1301212239</t>
  </si>
  <si>
    <t>1301212241</t>
  </si>
  <si>
    <t>1301212235</t>
  </si>
  <si>
    <t>1301212240</t>
  </si>
  <si>
    <t>1301212236</t>
  </si>
  <si>
    <t>1301212237</t>
  </si>
  <si>
    <t>1301212238</t>
  </si>
  <si>
    <t>司法制度研究（3）</t>
    <phoneticPr fontId="1" type="noConversion"/>
  </si>
  <si>
    <t>立法学研究（3）</t>
    <phoneticPr fontId="1" type="noConversion"/>
  </si>
  <si>
    <t>比较法研究（3）</t>
    <phoneticPr fontId="1" type="noConversion"/>
  </si>
  <si>
    <t>马克思主义法理学（2）</t>
    <phoneticPr fontId="1" type="noConversion"/>
  </si>
  <si>
    <t>法律社会学（3）</t>
    <phoneticPr fontId="1" type="noConversion"/>
  </si>
  <si>
    <t>法理学研究（3）</t>
    <phoneticPr fontId="1" type="noConversion"/>
  </si>
  <si>
    <t>加权平均成绩</t>
    <phoneticPr fontId="1" type="noConversion"/>
  </si>
  <si>
    <t>1301212245</t>
  </si>
  <si>
    <t>1301212246</t>
  </si>
  <si>
    <t>1301212243</t>
  </si>
  <si>
    <t>1301212244</t>
  </si>
  <si>
    <t>1301212242</t>
  </si>
  <si>
    <t>中国法制史专题（3）</t>
    <phoneticPr fontId="1" type="noConversion"/>
  </si>
  <si>
    <t>外国法制史（3）</t>
    <phoneticPr fontId="1" type="noConversion"/>
  </si>
  <si>
    <t>法律文献学（3）</t>
    <phoneticPr fontId="1" type="noConversion"/>
  </si>
  <si>
    <t>西方法律思想史（3）</t>
    <phoneticPr fontId="1" type="noConversion"/>
  </si>
  <si>
    <t>加权平均成绩</t>
    <phoneticPr fontId="1" type="noConversion"/>
  </si>
  <si>
    <t>1301212306</t>
  </si>
  <si>
    <t>1301212305</t>
  </si>
  <si>
    <t>1301212322</t>
  </si>
  <si>
    <t>1301212323</t>
  </si>
  <si>
    <t>1301212317</t>
  </si>
  <si>
    <t>1301212320</t>
  </si>
  <si>
    <t>1301212318</t>
  </si>
  <si>
    <t>1301212321</t>
  </si>
  <si>
    <t>1301212319</t>
  </si>
  <si>
    <t>加权平均成绩</t>
    <phoneticPr fontId="1" type="noConversion"/>
  </si>
  <si>
    <t>1301212304</t>
  </si>
  <si>
    <t>1301212303</t>
  </si>
  <si>
    <t>1301212299</t>
  </si>
  <si>
    <t>1301212298</t>
  </si>
  <si>
    <t>1301212295</t>
  </si>
  <si>
    <t>1301212301</t>
  </si>
  <si>
    <t>1301212293</t>
  </si>
  <si>
    <t>1301212297</t>
  </si>
  <si>
    <t>1301212296</t>
  </si>
  <si>
    <t>1301212294</t>
  </si>
  <si>
    <t>1301212291</t>
  </si>
  <si>
    <t>1301212290</t>
  </si>
  <si>
    <t>1301212302</t>
  </si>
  <si>
    <t>1301212300</t>
  </si>
  <si>
    <t>1301212292</t>
  </si>
  <si>
    <t>1301212346</t>
  </si>
  <si>
    <t>1301212345</t>
  </si>
  <si>
    <t>1301212344</t>
  </si>
  <si>
    <t>加权成绩</t>
    <phoneticPr fontId="1" type="noConversion"/>
  </si>
  <si>
    <t>民法总则专题研究3</t>
    <phoneticPr fontId="1" type="noConversion"/>
  </si>
  <si>
    <t>行政法学3</t>
    <phoneticPr fontId="1" type="noConversion"/>
  </si>
  <si>
    <t>税法专题3</t>
    <phoneticPr fontId="1" type="noConversion"/>
  </si>
  <si>
    <t>马克思主义法理学2</t>
    <phoneticPr fontId="1" type="noConversion"/>
  </si>
  <si>
    <t>国际税收法专题2</t>
    <phoneticPr fontId="1" type="noConversion"/>
  </si>
  <si>
    <t>财税法成案研究2</t>
    <phoneticPr fontId="1" type="noConversion"/>
  </si>
  <si>
    <t>财政法专题2</t>
    <phoneticPr fontId="1" type="noConversion"/>
  </si>
  <si>
    <t>财税法专题3</t>
    <phoneticPr fontId="1" type="noConversion"/>
  </si>
  <si>
    <t>劳动法与社会保障法专题研究2</t>
    <phoneticPr fontId="1" type="noConversion"/>
  </si>
  <si>
    <t>金融法专题2</t>
    <phoneticPr fontId="1" type="noConversion"/>
  </si>
  <si>
    <t>竞争法专题2</t>
    <phoneticPr fontId="1" type="noConversion"/>
  </si>
  <si>
    <t>马克思主义法理学2</t>
    <phoneticPr fontId="2" type="noConversion"/>
  </si>
  <si>
    <t>经济法总论3</t>
    <phoneticPr fontId="1" type="noConversion"/>
  </si>
  <si>
    <t>企业与公司法专题3</t>
    <phoneticPr fontId="1" type="noConversion"/>
  </si>
  <si>
    <t>马克思主义法理学2</t>
    <phoneticPr fontId="1" type="noConversion"/>
  </si>
  <si>
    <t>专利法3</t>
    <phoneticPr fontId="1" type="noConversion"/>
  </si>
  <si>
    <t>知识产权理论基础3</t>
    <phoneticPr fontId="1" type="noConversion"/>
  </si>
  <si>
    <t>商标法3</t>
    <phoneticPr fontId="1" type="noConversion"/>
  </si>
  <si>
    <t>著作权法3</t>
    <phoneticPr fontId="1" type="noConversion"/>
  </si>
  <si>
    <t>知识产权国际保护专题3</t>
    <phoneticPr fontId="1" type="noConversion"/>
  </si>
  <si>
    <t>排名</t>
    <phoneticPr fontId="1" type="noConversion"/>
  </si>
  <si>
    <t>排名</t>
    <phoneticPr fontId="1" type="noConversion"/>
  </si>
  <si>
    <t>行政法学3</t>
    <phoneticPr fontId="1" type="noConversion"/>
  </si>
  <si>
    <t>环境法3</t>
    <phoneticPr fontId="1" type="noConversion"/>
  </si>
  <si>
    <t>国际环境法3</t>
    <phoneticPr fontId="1" type="noConversion"/>
  </si>
  <si>
    <t>物权法专题研究3</t>
    <phoneticPr fontId="1" type="noConversion"/>
  </si>
  <si>
    <t>环境与资源法各论2</t>
    <phoneticPr fontId="1" type="noConversion"/>
  </si>
  <si>
    <t>能源法专题研究2</t>
    <phoneticPr fontId="1" type="noConversion"/>
  </si>
  <si>
    <t>中国法律思想史（3）</t>
    <phoneticPr fontId="1" type="noConversion"/>
  </si>
  <si>
    <t>排名</t>
    <phoneticPr fontId="1" type="noConversion"/>
  </si>
  <si>
    <t>排名</t>
    <phoneticPr fontId="1" type="noConversion"/>
  </si>
  <si>
    <t>加权平均</t>
    <phoneticPr fontId="1" type="noConversion"/>
  </si>
  <si>
    <t>排名</t>
    <phoneticPr fontId="1" type="noConversion"/>
  </si>
  <si>
    <t>加权平均</t>
    <phoneticPr fontId="1" type="noConversion"/>
  </si>
  <si>
    <t>排名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</si>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</sst>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/>
  </sheetViews>
  <sheetFormatPr defaultRowHeight="13.5"/>
  <cols>
    <col min="2" max="2" width="11.625" bestFit="1" customWidth="1"/>
    <col min="3" max="3" width="10.375" customWidth="1"/>
    <col min="4" max="4" width="11" customWidth="1"/>
    <col min="5" max="5" width="10.75" customWidth="1"/>
    <col min="6" max="6" width="10.875" customWidth="1"/>
    <col min="7" max="7" width="10.625" customWidth="1"/>
    <col min="8" max="8" width="11.5" customWidth="1"/>
    <col min="9" max="9" width="10.125" customWidth="1"/>
    <col min="10" max="10" width="9.5" customWidth="1"/>
  </cols>
  <sheetData>
    <row r="1" spans="1:10" ht="48" customHeight="1">
      <c r="A1" s="1" t="s">
        <v>234</v>
      </c>
      <c r="B1" s="20" t="s">
        <v>0</v>
      </c>
      <c r="C1" s="5" t="s">
        <v>214</v>
      </c>
      <c r="D1" s="5" t="s">
        <v>215</v>
      </c>
      <c r="E1" s="5" t="s">
        <v>216</v>
      </c>
      <c r="F1" s="5" t="s">
        <v>217</v>
      </c>
      <c r="G1" s="5" t="s">
        <v>218</v>
      </c>
      <c r="H1" s="5" t="s">
        <v>219</v>
      </c>
      <c r="I1" s="5" t="s">
        <v>220</v>
      </c>
      <c r="J1" s="4" t="s">
        <v>213</v>
      </c>
    </row>
    <row r="2" spans="1:10">
      <c r="A2" s="21">
        <v>1</v>
      </c>
      <c r="B2" s="20" t="s">
        <v>212</v>
      </c>
      <c r="C2" s="4" t="s">
        <v>18</v>
      </c>
      <c r="D2" s="4" t="s">
        <v>13</v>
      </c>
      <c r="E2" s="4" t="s">
        <v>14</v>
      </c>
      <c r="F2" s="4" t="s">
        <v>19</v>
      </c>
      <c r="G2" s="4" t="s">
        <v>11</v>
      </c>
      <c r="H2" s="4" t="s">
        <v>14</v>
      </c>
      <c r="I2" s="4" t="s">
        <v>14</v>
      </c>
      <c r="J2" s="13">
        <f>(C2*3+D2*3+E2*3+F2*2+G2*2+H2*2+I2*2)/17</f>
        <v>91.294117647058826</v>
      </c>
    </row>
    <row r="3" spans="1:10">
      <c r="A3" s="21">
        <v>2</v>
      </c>
      <c r="B3" s="20" t="s">
        <v>211</v>
      </c>
      <c r="C3" s="4" t="s">
        <v>87</v>
      </c>
      <c r="D3" s="4" t="s">
        <v>21</v>
      </c>
      <c r="E3" s="4" t="s">
        <v>11</v>
      </c>
      <c r="F3" s="4" t="s">
        <v>19</v>
      </c>
      <c r="G3" s="4" t="s">
        <v>18</v>
      </c>
      <c r="H3" s="4" t="s">
        <v>11</v>
      </c>
      <c r="I3" s="4" t="s">
        <v>16</v>
      </c>
      <c r="J3" s="13">
        <f>(C3*3+D3*3+E3*3+F3*2+G3*2+H3*2+I3*2)/17</f>
        <v>88.588235294117652</v>
      </c>
    </row>
    <row r="4" spans="1:10">
      <c r="A4" s="21">
        <v>3</v>
      </c>
      <c r="B4" s="20" t="s">
        <v>210</v>
      </c>
      <c r="C4" s="4" t="s">
        <v>42</v>
      </c>
      <c r="D4" s="4" t="s">
        <v>40</v>
      </c>
      <c r="E4" s="4" t="s">
        <v>16</v>
      </c>
      <c r="F4" s="4" t="s">
        <v>19</v>
      </c>
      <c r="G4" s="4" t="s">
        <v>42</v>
      </c>
      <c r="H4" s="4" t="s">
        <v>21</v>
      </c>
      <c r="I4" s="4" t="s">
        <v>21</v>
      </c>
      <c r="J4" s="13">
        <f>(C4*3+D4*3+E4*3+F4*2+G4*2+H4*2+I4*2)/17</f>
        <v>87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C1" sqref="C1:C1048576"/>
    </sheetView>
  </sheetViews>
  <sheetFormatPr defaultRowHeight="13.5"/>
  <cols>
    <col min="1" max="1" width="9" style="19"/>
    <col min="2" max="2" width="11.625" bestFit="1" customWidth="1"/>
    <col min="3" max="3" width="12.125" bestFit="1" customWidth="1"/>
    <col min="4" max="4" width="13.125" customWidth="1"/>
    <col min="5" max="5" width="12.375" customWidth="1"/>
    <col min="6" max="6" width="12.25" customWidth="1"/>
    <col min="7" max="7" width="13" customWidth="1"/>
    <col min="8" max="8" width="12.75" customWidth="1"/>
    <col min="9" max="9" width="13.75" customWidth="1"/>
    <col min="10" max="10" width="13" bestFit="1" customWidth="1"/>
  </cols>
  <sheetData>
    <row r="1" spans="1:10" s="12" customFormat="1" ht="40.5">
      <c r="A1" s="21" t="s">
        <v>234</v>
      </c>
      <c r="B1" s="6" t="s">
        <v>0</v>
      </c>
      <c r="C1" s="10" t="s">
        <v>221</v>
      </c>
      <c r="D1" s="10" t="s">
        <v>222</v>
      </c>
      <c r="E1" s="10" t="s">
        <v>223</v>
      </c>
      <c r="F1" s="10" t="s">
        <v>224</v>
      </c>
      <c r="G1" s="10" t="s">
        <v>225</v>
      </c>
      <c r="H1" s="10" t="s">
        <v>226</v>
      </c>
      <c r="I1" s="10" t="s">
        <v>227</v>
      </c>
      <c r="J1" s="11" t="s">
        <v>10</v>
      </c>
    </row>
    <row r="2" spans="1:10">
      <c r="A2" s="21">
        <v>1</v>
      </c>
      <c r="B2" s="6" t="s">
        <v>209</v>
      </c>
      <c r="C2" s="6" t="s">
        <v>16</v>
      </c>
      <c r="D2" s="6" t="s">
        <v>15</v>
      </c>
      <c r="E2" s="6" t="s">
        <v>21</v>
      </c>
      <c r="F2" s="6" t="s">
        <v>14</v>
      </c>
      <c r="G2" s="6" t="s">
        <v>11</v>
      </c>
      <c r="H2" s="6" t="s">
        <v>22</v>
      </c>
      <c r="I2" s="6" t="s">
        <v>12</v>
      </c>
      <c r="J2" s="14">
        <f t="shared" ref="J2:J16" si="0">(C2*3+D2*2+E2*2+F2*2+G2*2+H2*3+I2*3)/17</f>
        <v>93.470588235294116</v>
      </c>
    </row>
    <row r="3" spans="1:10">
      <c r="A3" s="21">
        <v>2</v>
      </c>
      <c r="B3" s="6" t="s">
        <v>208</v>
      </c>
      <c r="C3" s="6" t="s">
        <v>21</v>
      </c>
      <c r="D3" s="6" t="s">
        <v>15</v>
      </c>
      <c r="E3" s="6" t="s">
        <v>13</v>
      </c>
      <c r="F3" s="6" t="s">
        <v>17</v>
      </c>
      <c r="G3" s="6" t="s">
        <v>13</v>
      </c>
      <c r="H3" s="6" t="s">
        <v>153</v>
      </c>
      <c r="I3" s="6" t="s">
        <v>11</v>
      </c>
      <c r="J3" s="14">
        <f t="shared" si="0"/>
        <v>92.882352941176464</v>
      </c>
    </row>
    <row r="4" spans="1:10">
      <c r="A4" s="21">
        <v>3</v>
      </c>
      <c r="B4" s="6" t="s">
        <v>207</v>
      </c>
      <c r="C4" s="6" t="s">
        <v>40</v>
      </c>
      <c r="D4" s="6" t="s">
        <v>12</v>
      </c>
      <c r="E4" s="6" t="s">
        <v>13</v>
      </c>
      <c r="F4" s="6" t="s">
        <v>14</v>
      </c>
      <c r="G4" s="6" t="s">
        <v>17</v>
      </c>
      <c r="H4" s="6" t="s">
        <v>62</v>
      </c>
      <c r="I4" s="6" t="s">
        <v>11</v>
      </c>
      <c r="J4" s="14">
        <f t="shared" si="0"/>
        <v>92.705882352941174</v>
      </c>
    </row>
    <row r="5" spans="1:10">
      <c r="A5" s="21">
        <v>4</v>
      </c>
      <c r="B5" s="6" t="s">
        <v>206</v>
      </c>
      <c r="C5" s="6" t="s">
        <v>23</v>
      </c>
      <c r="D5" s="6" t="s">
        <v>22</v>
      </c>
      <c r="E5" s="6" t="s">
        <v>16</v>
      </c>
      <c r="F5" s="6" t="s">
        <v>14</v>
      </c>
      <c r="G5" s="6" t="s">
        <v>16</v>
      </c>
      <c r="H5" s="6" t="s">
        <v>22</v>
      </c>
      <c r="I5" s="6" t="s">
        <v>62</v>
      </c>
      <c r="J5" s="14">
        <f t="shared" si="0"/>
        <v>92.529411764705884</v>
      </c>
    </row>
    <row r="6" spans="1:10" s="2" customFormat="1">
      <c r="A6" s="21">
        <v>5</v>
      </c>
      <c r="B6" s="8" t="s">
        <v>205</v>
      </c>
      <c r="C6" s="8" t="s">
        <v>19</v>
      </c>
      <c r="D6" s="8" t="s">
        <v>22</v>
      </c>
      <c r="E6" s="8" t="s">
        <v>14</v>
      </c>
      <c r="F6" s="8" t="s">
        <v>16</v>
      </c>
      <c r="G6" s="8" t="s">
        <v>21</v>
      </c>
      <c r="H6" s="8" t="s">
        <v>14</v>
      </c>
      <c r="I6" s="8" t="s">
        <v>14</v>
      </c>
      <c r="J6" s="15">
        <f t="shared" si="0"/>
        <v>92.529411764705884</v>
      </c>
    </row>
    <row r="7" spans="1:10">
      <c r="A7" s="21">
        <v>6</v>
      </c>
      <c r="B7" s="6" t="s">
        <v>204</v>
      </c>
      <c r="C7" s="6" t="s">
        <v>16</v>
      </c>
      <c r="D7" s="6" t="s">
        <v>14</v>
      </c>
      <c r="E7" s="6" t="s">
        <v>13</v>
      </c>
      <c r="F7" s="6" t="s">
        <v>14</v>
      </c>
      <c r="G7" s="6" t="s">
        <v>11</v>
      </c>
      <c r="H7" s="6" t="s">
        <v>11</v>
      </c>
      <c r="I7" s="6" t="s">
        <v>21</v>
      </c>
      <c r="J7" s="14">
        <f t="shared" si="0"/>
        <v>91.588235294117652</v>
      </c>
    </row>
    <row r="8" spans="1:10">
      <c r="A8" s="21">
        <v>7</v>
      </c>
      <c r="B8" s="6" t="s">
        <v>203</v>
      </c>
      <c r="C8" s="6" t="s">
        <v>23</v>
      </c>
      <c r="D8" s="6" t="s">
        <v>12</v>
      </c>
      <c r="E8" s="6" t="s">
        <v>18</v>
      </c>
      <c r="F8" s="6" t="s">
        <v>13</v>
      </c>
      <c r="G8" s="6" t="s">
        <v>19</v>
      </c>
      <c r="H8" s="6" t="s">
        <v>12</v>
      </c>
      <c r="I8" s="6" t="s">
        <v>12</v>
      </c>
      <c r="J8" s="14">
        <f t="shared" si="0"/>
        <v>91.411764705882348</v>
      </c>
    </row>
    <row r="9" spans="1:10">
      <c r="A9" s="21">
        <v>8</v>
      </c>
      <c r="B9" s="6" t="s">
        <v>202</v>
      </c>
      <c r="C9" s="6" t="s">
        <v>19</v>
      </c>
      <c r="D9" s="6" t="s">
        <v>15</v>
      </c>
      <c r="E9" s="6" t="s">
        <v>23</v>
      </c>
      <c r="F9" s="6" t="s">
        <v>13</v>
      </c>
      <c r="G9" s="6" t="s">
        <v>22</v>
      </c>
      <c r="H9" s="6" t="s">
        <v>16</v>
      </c>
      <c r="I9" s="6" t="s">
        <v>13</v>
      </c>
      <c r="J9" s="14">
        <f t="shared" si="0"/>
        <v>90.941176470588232</v>
      </c>
    </row>
    <row r="10" spans="1:10">
      <c r="A10" s="21">
        <v>9</v>
      </c>
      <c r="B10" s="6" t="s">
        <v>201</v>
      </c>
      <c r="C10" s="6" t="s">
        <v>23</v>
      </c>
      <c r="D10" s="6" t="s">
        <v>22</v>
      </c>
      <c r="E10" s="6" t="s">
        <v>13</v>
      </c>
      <c r="F10" s="6" t="s">
        <v>17</v>
      </c>
      <c r="G10" s="6" t="s">
        <v>19</v>
      </c>
      <c r="H10" s="6" t="s">
        <v>17</v>
      </c>
      <c r="I10" s="6" t="s">
        <v>13</v>
      </c>
      <c r="J10" s="14">
        <f t="shared" si="0"/>
        <v>90.529411764705884</v>
      </c>
    </row>
    <row r="11" spans="1:10">
      <c r="A11" s="21">
        <v>10</v>
      </c>
      <c r="B11" s="6" t="s">
        <v>200</v>
      </c>
      <c r="C11" s="6" t="s">
        <v>21</v>
      </c>
      <c r="D11" s="6" t="s">
        <v>11</v>
      </c>
      <c r="E11" s="6" t="s">
        <v>11</v>
      </c>
      <c r="F11" s="6" t="s">
        <v>14</v>
      </c>
      <c r="G11" s="6" t="s">
        <v>18</v>
      </c>
      <c r="H11" s="6" t="s">
        <v>23</v>
      </c>
      <c r="I11" s="6" t="s">
        <v>12</v>
      </c>
      <c r="J11" s="14">
        <f t="shared" si="0"/>
        <v>90.470588235294116</v>
      </c>
    </row>
    <row r="12" spans="1:10" s="3" customFormat="1">
      <c r="A12" s="21">
        <v>11</v>
      </c>
      <c r="B12" s="9" t="s">
        <v>199</v>
      </c>
      <c r="C12" s="9" t="s">
        <v>19</v>
      </c>
      <c r="D12" s="9" t="s">
        <v>17</v>
      </c>
      <c r="E12" s="9">
        <v>88</v>
      </c>
      <c r="F12" s="9" t="s">
        <v>22</v>
      </c>
      <c r="G12" s="9" t="s">
        <v>13</v>
      </c>
      <c r="H12" s="9" t="s">
        <v>13</v>
      </c>
      <c r="I12" s="9" t="s">
        <v>21</v>
      </c>
      <c r="J12" s="16">
        <f t="shared" si="0"/>
        <v>90.058823529411768</v>
      </c>
    </row>
    <row r="13" spans="1:10">
      <c r="A13" s="21">
        <v>12</v>
      </c>
      <c r="B13" s="6" t="s">
        <v>198</v>
      </c>
      <c r="C13" s="6" t="s">
        <v>23</v>
      </c>
      <c r="D13" s="6" t="s">
        <v>13</v>
      </c>
      <c r="E13" s="6" t="s">
        <v>19</v>
      </c>
      <c r="F13" s="6" t="s">
        <v>13</v>
      </c>
      <c r="G13" s="6" t="s">
        <v>21</v>
      </c>
      <c r="H13" s="6" t="s">
        <v>19</v>
      </c>
      <c r="I13" s="6" t="s">
        <v>16</v>
      </c>
      <c r="J13" s="14">
        <f t="shared" si="0"/>
        <v>88.941176470588232</v>
      </c>
    </row>
    <row r="14" spans="1:10">
      <c r="A14" s="21">
        <v>13</v>
      </c>
      <c r="B14" s="6" t="s">
        <v>197</v>
      </c>
      <c r="C14" s="6" t="s">
        <v>18</v>
      </c>
      <c r="D14" s="6" t="s">
        <v>17</v>
      </c>
      <c r="E14" s="6" t="s">
        <v>13</v>
      </c>
      <c r="F14" s="6" t="s">
        <v>11</v>
      </c>
      <c r="G14" s="6" t="s">
        <v>40</v>
      </c>
      <c r="H14" s="6" t="s">
        <v>40</v>
      </c>
      <c r="I14" s="6" t="s">
        <v>23</v>
      </c>
      <c r="J14" s="14">
        <f t="shared" si="0"/>
        <v>88.117647058823536</v>
      </c>
    </row>
    <row r="15" spans="1:10">
      <c r="A15" s="21">
        <v>14</v>
      </c>
      <c r="B15" s="6" t="s">
        <v>196</v>
      </c>
      <c r="C15" s="6" t="s">
        <v>89</v>
      </c>
      <c r="D15" s="6" t="s">
        <v>14</v>
      </c>
      <c r="E15" s="6" t="s">
        <v>40</v>
      </c>
      <c r="F15" s="6" t="s">
        <v>13</v>
      </c>
      <c r="G15" s="6" t="s">
        <v>89</v>
      </c>
      <c r="H15" s="6" t="s">
        <v>15</v>
      </c>
      <c r="I15" s="6" t="s">
        <v>18</v>
      </c>
      <c r="J15" s="14">
        <f t="shared" si="0"/>
        <v>88.117647058823536</v>
      </c>
    </row>
    <row r="16" spans="1:10">
      <c r="A16" s="21">
        <v>15</v>
      </c>
      <c r="B16" s="6" t="s">
        <v>195</v>
      </c>
      <c r="C16" s="6" t="s">
        <v>87</v>
      </c>
      <c r="D16" s="6" t="s">
        <v>11</v>
      </c>
      <c r="E16" s="6" t="s">
        <v>18</v>
      </c>
      <c r="F16" s="6" t="s">
        <v>13</v>
      </c>
      <c r="G16" s="6" t="s">
        <v>23</v>
      </c>
      <c r="H16" s="6" t="s">
        <v>18</v>
      </c>
      <c r="I16" s="6" t="s">
        <v>40</v>
      </c>
      <c r="J16" s="14">
        <f t="shared" si="0"/>
        <v>86.705882352941174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" sqref="C1:C1048576"/>
    </sheetView>
  </sheetViews>
  <sheetFormatPr defaultRowHeight="13.5"/>
  <cols>
    <col min="2" max="2" width="11.625" bestFit="1" customWidth="1"/>
    <col min="3" max="3" width="11.25" customWidth="1"/>
    <col min="5" max="5" width="10.75" customWidth="1"/>
    <col min="7" max="7" width="10.75" customWidth="1"/>
    <col min="9" max="9" width="12.5" customWidth="1"/>
  </cols>
  <sheetData>
    <row r="1" spans="1:9" s="12" customFormat="1" ht="54.75" customHeight="1">
      <c r="A1" s="21" t="s">
        <v>234</v>
      </c>
      <c r="B1" s="9" t="s">
        <v>0</v>
      </c>
      <c r="C1" s="17" t="s">
        <v>228</v>
      </c>
      <c r="D1" s="17" t="s">
        <v>229</v>
      </c>
      <c r="E1" s="17" t="s">
        <v>230</v>
      </c>
      <c r="F1" s="17" t="s">
        <v>231</v>
      </c>
      <c r="G1" s="17" t="s">
        <v>232</v>
      </c>
      <c r="H1" s="17" t="s">
        <v>233</v>
      </c>
      <c r="I1" s="18" t="s">
        <v>194</v>
      </c>
    </row>
    <row r="2" spans="1:9">
      <c r="A2" s="21">
        <v>1</v>
      </c>
      <c r="B2" s="9" t="s">
        <v>193</v>
      </c>
      <c r="C2" s="9" t="s">
        <v>22</v>
      </c>
      <c r="D2" s="9" t="s">
        <v>40</v>
      </c>
      <c r="E2" s="9" t="s">
        <v>13</v>
      </c>
      <c r="F2" s="9" t="s">
        <v>22</v>
      </c>
      <c r="G2" s="9" t="s">
        <v>11</v>
      </c>
      <c r="H2" s="9" t="s">
        <v>40</v>
      </c>
      <c r="I2" s="16">
        <f t="shared" ref="I2:I7" si="0">(C2*2+D2*3+E2*3+F2*3+G2*3+H2*3)/17</f>
        <v>90.470588235294116</v>
      </c>
    </row>
    <row r="3" spans="1:9">
      <c r="A3" s="21">
        <v>2</v>
      </c>
      <c r="B3" s="9" t="s">
        <v>192</v>
      </c>
      <c r="C3" s="9" t="s">
        <v>17</v>
      </c>
      <c r="D3" s="9" t="s">
        <v>11</v>
      </c>
      <c r="E3" s="9" t="s">
        <v>19</v>
      </c>
      <c r="F3" s="9" t="s">
        <v>17</v>
      </c>
      <c r="G3" s="9" t="s">
        <v>13</v>
      </c>
      <c r="H3" s="9" t="s">
        <v>87</v>
      </c>
      <c r="I3" s="16">
        <f t="shared" si="0"/>
        <v>90</v>
      </c>
    </row>
    <row r="4" spans="1:9">
      <c r="A4" s="21">
        <v>3</v>
      </c>
      <c r="B4" s="9" t="s">
        <v>191</v>
      </c>
      <c r="C4" s="9" t="s">
        <v>16</v>
      </c>
      <c r="D4" s="9" t="s">
        <v>13</v>
      </c>
      <c r="E4" s="9" t="s">
        <v>13</v>
      </c>
      <c r="F4" s="9" t="s">
        <v>17</v>
      </c>
      <c r="G4" s="9" t="s">
        <v>21</v>
      </c>
      <c r="H4" s="9" t="s">
        <v>87</v>
      </c>
      <c r="I4" s="16">
        <f t="shared" si="0"/>
        <v>89.235294117647058</v>
      </c>
    </row>
    <row r="5" spans="1:9">
      <c r="A5" s="21">
        <v>4</v>
      </c>
      <c r="B5" s="9" t="s">
        <v>190</v>
      </c>
      <c r="C5" s="9" t="s">
        <v>11</v>
      </c>
      <c r="D5" s="9" t="s">
        <v>13</v>
      </c>
      <c r="E5" s="9" t="s">
        <v>19</v>
      </c>
      <c r="F5" s="9" t="s">
        <v>17</v>
      </c>
      <c r="G5" s="9" t="s">
        <v>13</v>
      </c>
      <c r="H5" s="9" t="s">
        <v>34</v>
      </c>
      <c r="I5" s="16">
        <f t="shared" si="0"/>
        <v>89.17647058823529</v>
      </c>
    </row>
    <row r="6" spans="1:9">
      <c r="A6" s="21">
        <v>5</v>
      </c>
      <c r="B6" s="9" t="s">
        <v>189</v>
      </c>
      <c r="C6" s="9" t="s">
        <v>18</v>
      </c>
      <c r="D6" s="9" t="s">
        <v>23</v>
      </c>
      <c r="E6" s="9" t="s">
        <v>16</v>
      </c>
      <c r="F6" s="9" t="s">
        <v>17</v>
      </c>
      <c r="G6" s="9" t="s">
        <v>40</v>
      </c>
      <c r="H6" s="9" t="s">
        <v>18</v>
      </c>
      <c r="I6" s="16">
        <f t="shared" si="0"/>
        <v>88</v>
      </c>
    </row>
    <row r="7" spans="1:9" s="2" customFormat="1">
      <c r="A7" s="21">
        <v>6</v>
      </c>
      <c r="B7" s="9" t="s">
        <v>188</v>
      </c>
      <c r="C7" s="9" t="s">
        <v>20</v>
      </c>
      <c r="D7" s="9" t="s">
        <v>23</v>
      </c>
      <c r="E7" s="9" t="s">
        <v>21</v>
      </c>
      <c r="F7" s="9" t="s">
        <v>13</v>
      </c>
      <c r="G7" s="9" t="s">
        <v>18</v>
      </c>
      <c r="H7" s="9" t="s">
        <v>23</v>
      </c>
      <c r="I7" s="16">
        <f t="shared" si="0"/>
        <v>86.17647058823529</v>
      </c>
    </row>
    <row r="8" spans="1:9">
      <c r="A8" s="21">
        <v>7</v>
      </c>
      <c r="B8" s="9" t="s">
        <v>187</v>
      </c>
      <c r="C8" s="9"/>
      <c r="D8" s="9" t="s">
        <v>18</v>
      </c>
      <c r="E8" s="9" t="s">
        <v>13</v>
      </c>
      <c r="F8" s="9" t="s">
        <v>13</v>
      </c>
      <c r="G8" s="9" t="s">
        <v>13</v>
      </c>
      <c r="H8" s="9" t="s">
        <v>87</v>
      </c>
      <c r="I8" s="16">
        <f>(D8*3+E8*3+F8*3+G8*3+H8*3)/15*0.9</f>
        <v>79.02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B1" sqref="B1:B1048576"/>
    </sheetView>
  </sheetViews>
  <sheetFormatPr defaultRowHeight="13.5"/>
  <cols>
    <col min="1" max="1" width="11.625" bestFit="1" customWidth="1"/>
    <col min="7" max="7" width="10.25" customWidth="1"/>
    <col min="9" max="9" width="13" bestFit="1" customWidth="1"/>
  </cols>
  <sheetData>
    <row r="1" spans="1:9" ht="44.25" customHeight="1">
      <c r="A1" s="6" t="s">
        <v>0</v>
      </c>
      <c r="B1" s="24" t="s">
        <v>236</v>
      </c>
      <c r="C1" s="24" t="s">
        <v>228</v>
      </c>
      <c r="D1" s="24" t="s">
        <v>237</v>
      </c>
      <c r="E1" s="24" t="s">
        <v>238</v>
      </c>
      <c r="F1" s="24" t="s">
        <v>239</v>
      </c>
      <c r="G1" s="24" t="s">
        <v>240</v>
      </c>
      <c r="H1" s="24" t="s">
        <v>241</v>
      </c>
      <c r="I1" s="6" t="s">
        <v>108</v>
      </c>
    </row>
    <row r="2" spans="1:9">
      <c r="A2" s="6" t="s">
        <v>186</v>
      </c>
      <c r="B2" s="6" t="s">
        <v>21</v>
      </c>
      <c r="C2" s="6" t="s">
        <v>19</v>
      </c>
      <c r="D2" s="6" t="s">
        <v>14</v>
      </c>
      <c r="E2" s="6" t="s">
        <v>13</v>
      </c>
      <c r="F2" s="6" t="s">
        <v>21</v>
      </c>
      <c r="G2" s="6" t="s">
        <v>13</v>
      </c>
      <c r="H2" s="6" t="s">
        <v>14</v>
      </c>
      <c r="I2" s="25">
        <f>(B2*3+C2*2+D2*3+E2*3+F2*3+G2*2+H2*2)/18</f>
        <v>90.611111111111114</v>
      </c>
    </row>
    <row r="3" spans="1:9">
      <c r="A3" s="6" t="s">
        <v>185</v>
      </c>
      <c r="B3" s="6" t="s">
        <v>21</v>
      </c>
      <c r="C3" s="6" t="s">
        <v>40</v>
      </c>
      <c r="D3" s="6" t="s">
        <v>22</v>
      </c>
      <c r="E3" s="6" t="s">
        <v>22</v>
      </c>
      <c r="F3" s="6" t="s">
        <v>40</v>
      </c>
      <c r="G3" s="6" t="s">
        <v>11</v>
      </c>
      <c r="H3" s="6" t="s">
        <v>11</v>
      </c>
      <c r="I3" s="25">
        <f>(B3*3+C3*2+D3*3+E3*3+F3*3+G3*2+H3*2)/18</f>
        <v>90.611111111111114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" sqref="C1:C1048576"/>
    </sheetView>
  </sheetViews>
  <sheetFormatPr defaultRowHeight="13.5"/>
  <cols>
    <col min="2" max="2" width="11.625" bestFit="1" customWidth="1"/>
    <col min="3" max="3" width="12.25" customWidth="1"/>
    <col min="4" max="4" width="13" customWidth="1"/>
    <col min="5" max="5" width="11.125" customWidth="1"/>
    <col min="9" max="9" width="12.125" customWidth="1"/>
  </cols>
  <sheetData>
    <row r="1" spans="1:9" ht="60" customHeight="1">
      <c r="A1" s="23" t="s">
        <v>234</v>
      </c>
      <c r="B1" s="6" t="s">
        <v>0</v>
      </c>
      <c r="C1" s="24" t="s">
        <v>242</v>
      </c>
      <c r="D1" s="24" t="s">
        <v>54</v>
      </c>
      <c r="E1" s="24" t="s">
        <v>183</v>
      </c>
      <c r="F1" s="24" t="s">
        <v>182</v>
      </c>
      <c r="G1" s="24" t="s">
        <v>181</v>
      </c>
      <c r="H1" s="24" t="s">
        <v>180</v>
      </c>
      <c r="I1" s="23" t="s">
        <v>184</v>
      </c>
    </row>
    <row r="2" spans="1:9">
      <c r="A2" s="23">
        <v>1</v>
      </c>
      <c r="B2" s="6" t="s">
        <v>179</v>
      </c>
      <c r="C2" s="6" t="s">
        <v>13</v>
      </c>
      <c r="D2" s="6" t="s">
        <v>21</v>
      </c>
      <c r="E2" s="6" t="s">
        <v>13</v>
      </c>
      <c r="F2" s="6" t="s">
        <v>19</v>
      </c>
      <c r="G2" s="6" t="s">
        <v>17</v>
      </c>
      <c r="H2" s="6" t="s">
        <v>22</v>
      </c>
      <c r="I2" s="26">
        <f>(C2*3+D2*2+E2*3+F2*3+G2*3+H2*3)/17</f>
        <v>90.82352941176471</v>
      </c>
    </row>
    <row r="3" spans="1:9">
      <c r="A3" s="23">
        <v>2</v>
      </c>
      <c r="B3" s="6" t="s">
        <v>178</v>
      </c>
      <c r="C3" s="6" t="s">
        <v>17</v>
      </c>
      <c r="D3" s="6" t="s">
        <v>16</v>
      </c>
      <c r="E3" s="6" t="s">
        <v>21</v>
      </c>
      <c r="F3" s="6" t="s">
        <v>11</v>
      </c>
      <c r="G3" s="6" t="s">
        <v>21</v>
      </c>
      <c r="H3" s="6" t="s">
        <v>11</v>
      </c>
      <c r="I3" s="26">
        <f>(C3*3+D3*2+E3*3+F3*3+G3*3+H3*3)/17</f>
        <v>90.647058823529406</v>
      </c>
    </row>
    <row r="4" spans="1:9">
      <c r="A4" s="23">
        <v>3</v>
      </c>
      <c r="B4" s="6" t="s">
        <v>177</v>
      </c>
      <c r="C4" s="6" t="s">
        <v>13</v>
      </c>
      <c r="D4" s="6" t="s">
        <v>22</v>
      </c>
      <c r="E4" s="6" t="s">
        <v>21</v>
      </c>
      <c r="F4" s="6" t="s">
        <v>16</v>
      </c>
      <c r="G4" s="6" t="s">
        <v>13</v>
      </c>
      <c r="H4" s="6" t="s">
        <v>16</v>
      </c>
      <c r="I4" s="26">
        <f>(C4*3+D4*2+E4*3+F4*3+G4*3+H4*3)/17</f>
        <v>90.470588235294116</v>
      </c>
    </row>
    <row r="5" spans="1:9">
      <c r="A5" s="23">
        <v>4</v>
      </c>
      <c r="B5" s="6" t="s">
        <v>176</v>
      </c>
      <c r="C5" s="6" t="s">
        <v>16</v>
      </c>
      <c r="D5" s="6" t="s">
        <v>18</v>
      </c>
      <c r="E5" s="6" t="s">
        <v>40</v>
      </c>
      <c r="F5" s="6" t="s">
        <v>19</v>
      </c>
      <c r="G5" s="6" t="s">
        <v>22</v>
      </c>
      <c r="H5" s="6" t="s">
        <v>17</v>
      </c>
      <c r="I5" s="26">
        <f>(C5*3+D5*2+E5*3+F5*3+G5*3+H5*3)/17</f>
        <v>90.117647058823536</v>
      </c>
    </row>
    <row r="6" spans="1:9">
      <c r="A6" s="23">
        <v>5</v>
      </c>
      <c r="B6" s="6" t="s">
        <v>175</v>
      </c>
      <c r="C6" s="6" t="s">
        <v>17</v>
      </c>
      <c r="D6" s="6" t="s">
        <v>20</v>
      </c>
      <c r="E6" s="6" t="s">
        <v>40</v>
      </c>
      <c r="F6" s="6" t="s">
        <v>19</v>
      </c>
      <c r="G6" s="6" t="s">
        <v>11</v>
      </c>
      <c r="H6" s="6" t="s">
        <v>16</v>
      </c>
      <c r="I6" s="26">
        <f>(C6*3+D6*2+E6*3+F6*3+G6*3+H6*3)/17</f>
        <v>89.17647058823529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/>
  </sheetViews>
  <sheetFormatPr defaultRowHeight="13.5"/>
  <cols>
    <col min="1" max="1" width="9" style="19"/>
    <col min="2" max="2" width="11.625" bestFit="1" customWidth="1"/>
    <col min="8" max="8" width="10.5" customWidth="1"/>
    <col min="9" max="9" width="13.375" customWidth="1"/>
  </cols>
  <sheetData>
    <row r="1" spans="1:9" ht="60.75" customHeight="1">
      <c r="A1" s="23" t="s">
        <v>243</v>
      </c>
      <c r="B1" s="6" t="s">
        <v>0</v>
      </c>
      <c r="C1" s="7" t="s">
        <v>173</v>
      </c>
      <c r="D1" s="7" t="s">
        <v>172</v>
      </c>
      <c r="E1" s="7" t="s">
        <v>171</v>
      </c>
      <c r="F1" s="7" t="s">
        <v>170</v>
      </c>
      <c r="G1" s="7" t="s">
        <v>169</v>
      </c>
      <c r="H1" s="7" t="s">
        <v>168</v>
      </c>
      <c r="I1" s="6" t="s">
        <v>174</v>
      </c>
    </row>
    <row r="2" spans="1:9">
      <c r="A2" s="23">
        <v>1</v>
      </c>
      <c r="B2" s="6" t="s">
        <v>167</v>
      </c>
      <c r="C2" s="6" t="s">
        <v>12</v>
      </c>
      <c r="D2" s="6" t="s">
        <v>16</v>
      </c>
      <c r="E2" s="6" t="s">
        <v>42</v>
      </c>
      <c r="F2" s="6" t="s">
        <v>22</v>
      </c>
      <c r="G2" s="6" t="s">
        <v>13</v>
      </c>
      <c r="H2" s="6" t="s">
        <v>21</v>
      </c>
      <c r="I2" s="25">
        <f t="shared" ref="I2:I8" si="0">(C2*3+D2*3+E2*2+F2*3+G2*3+H2*3)/17</f>
        <v>90.764705882352942</v>
      </c>
    </row>
    <row r="3" spans="1:9">
      <c r="A3" s="23">
        <v>2</v>
      </c>
      <c r="B3" s="6" t="s">
        <v>166</v>
      </c>
      <c r="C3" s="6" t="s">
        <v>11</v>
      </c>
      <c r="D3" s="6" t="s">
        <v>18</v>
      </c>
      <c r="E3" s="6" t="s">
        <v>11</v>
      </c>
      <c r="F3" s="6" t="s">
        <v>13</v>
      </c>
      <c r="G3" s="6" t="s">
        <v>17</v>
      </c>
      <c r="H3" s="6" t="s">
        <v>18</v>
      </c>
      <c r="I3" s="25">
        <f t="shared" si="0"/>
        <v>89.352941176470594</v>
      </c>
    </row>
    <row r="4" spans="1:9">
      <c r="A4" s="23">
        <v>3</v>
      </c>
      <c r="B4" s="6" t="s">
        <v>165</v>
      </c>
      <c r="C4" s="6" t="s">
        <v>14</v>
      </c>
      <c r="D4" s="6" t="s">
        <v>13</v>
      </c>
      <c r="E4" s="6" t="s">
        <v>40</v>
      </c>
      <c r="F4" s="6" t="s">
        <v>11</v>
      </c>
      <c r="G4" s="6" t="s">
        <v>13</v>
      </c>
      <c r="H4" s="6" t="s">
        <v>20</v>
      </c>
      <c r="I4" s="25">
        <f t="shared" si="0"/>
        <v>89.117647058823536</v>
      </c>
    </row>
    <row r="5" spans="1:9">
      <c r="A5" s="23">
        <v>4</v>
      </c>
      <c r="B5" s="6" t="s">
        <v>164</v>
      </c>
      <c r="C5" s="6" t="s">
        <v>11</v>
      </c>
      <c r="D5" s="6" t="s">
        <v>40</v>
      </c>
      <c r="E5" s="6" t="s">
        <v>17</v>
      </c>
      <c r="F5" s="6" t="s">
        <v>11</v>
      </c>
      <c r="G5" s="6" t="s">
        <v>16</v>
      </c>
      <c r="H5" s="6" t="s">
        <v>20</v>
      </c>
      <c r="I5" s="25">
        <f t="shared" si="0"/>
        <v>88.941176470588232</v>
      </c>
    </row>
    <row r="6" spans="1:9">
      <c r="A6" s="23">
        <v>5</v>
      </c>
      <c r="B6" s="6" t="s">
        <v>163</v>
      </c>
      <c r="C6" s="6" t="s">
        <v>13</v>
      </c>
      <c r="D6" s="6" t="s">
        <v>21</v>
      </c>
      <c r="E6" s="6" t="s">
        <v>13</v>
      </c>
      <c r="F6" s="6" t="s">
        <v>13</v>
      </c>
      <c r="G6" s="6" t="s">
        <v>11</v>
      </c>
      <c r="H6" s="6" t="s">
        <v>42</v>
      </c>
      <c r="I6" s="25">
        <f t="shared" si="0"/>
        <v>88.764705882352942</v>
      </c>
    </row>
    <row r="7" spans="1:9">
      <c r="A7" s="23">
        <v>6</v>
      </c>
      <c r="B7" s="6" t="s">
        <v>162</v>
      </c>
      <c r="C7" s="6" t="s">
        <v>13</v>
      </c>
      <c r="D7" s="6" t="s">
        <v>87</v>
      </c>
      <c r="E7" s="6" t="s">
        <v>23</v>
      </c>
      <c r="F7" s="6" t="s">
        <v>13</v>
      </c>
      <c r="G7" s="6" t="s">
        <v>18</v>
      </c>
      <c r="H7" s="6" t="s">
        <v>21</v>
      </c>
      <c r="I7" s="25">
        <f t="shared" si="0"/>
        <v>87.235294117647058</v>
      </c>
    </row>
    <row r="8" spans="1:9">
      <c r="A8" s="23">
        <v>7</v>
      </c>
      <c r="B8" s="6" t="s">
        <v>161</v>
      </c>
      <c r="C8" s="6" t="s">
        <v>11</v>
      </c>
      <c r="D8" s="6" t="s">
        <v>40</v>
      </c>
      <c r="E8" s="6" t="s">
        <v>34</v>
      </c>
      <c r="F8" s="6" t="s">
        <v>11</v>
      </c>
      <c r="G8" s="6" t="s">
        <v>42</v>
      </c>
      <c r="H8" s="6" t="s">
        <v>20</v>
      </c>
      <c r="I8" s="25">
        <f t="shared" si="0"/>
        <v>86.235294117647058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" sqref="C1:C1048576"/>
    </sheetView>
  </sheetViews>
  <sheetFormatPr defaultRowHeight="13.5"/>
  <cols>
    <col min="2" max="2" width="11.625" bestFit="1" customWidth="1"/>
    <col min="10" max="10" width="12" customWidth="1"/>
  </cols>
  <sheetData>
    <row r="1" spans="1:10" ht="40.5">
      <c r="A1" s="22" t="s">
        <v>234</v>
      </c>
      <c r="B1" s="6" t="s">
        <v>0</v>
      </c>
      <c r="C1" s="7" t="s">
        <v>160</v>
      </c>
      <c r="D1" s="7" t="s">
        <v>159</v>
      </c>
      <c r="E1" s="7" t="s">
        <v>107</v>
      </c>
      <c r="F1" s="7" t="s">
        <v>158</v>
      </c>
      <c r="G1" s="7" t="s">
        <v>157</v>
      </c>
      <c r="H1" s="7" t="s">
        <v>156</v>
      </c>
      <c r="I1" s="7" t="s">
        <v>155</v>
      </c>
      <c r="J1" s="22" t="s">
        <v>108</v>
      </c>
    </row>
    <row r="2" spans="1:10">
      <c r="A2" s="23">
        <v>1</v>
      </c>
      <c r="B2" s="6" t="s">
        <v>154</v>
      </c>
      <c r="C2" s="6" t="s">
        <v>40</v>
      </c>
      <c r="D2" s="6" t="s">
        <v>153</v>
      </c>
      <c r="E2" s="6" t="s">
        <v>17</v>
      </c>
      <c r="F2" s="6" t="s">
        <v>11</v>
      </c>
      <c r="G2" s="6" t="s">
        <v>21</v>
      </c>
      <c r="H2" s="6" t="s">
        <v>62</v>
      </c>
      <c r="I2" s="6" t="s">
        <v>13</v>
      </c>
      <c r="J2" s="28">
        <f t="shared" ref="J2:J13" si="0">(C2*3+D2*2+E2*2+F2*2+G2*3+H2*3+I2*2)/17</f>
        <v>92</v>
      </c>
    </row>
    <row r="3" spans="1:10">
      <c r="A3" s="23">
        <v>2</v>
      </c>
      <c r="B3" s="6" t="s">
        <v>152</v>
      </c>
      <c r="C3" s="6" t="s">
        <v>21</v>
      </c>
      <c r="D3" s="6" t="s">
        <v>62</v>
      </c>
      <c r="E3" s="6" t="s">
        <v>16</v>
      </c>
      <c r="F3" s="6" t="s">
        <v>11</v>
      </c>
      <c r="G3" s="6" t="s">
        <v>13</v>
      </c>
      <c r="H3" s="6" t="s">
        <v>22</v>
      </c>
      <c r="I3" s="6" t="s">
        <v>13</v>
      </c>
      <c r="J3" s="28">
        <f t="shared" si="0"/>
        <v>91.529411764705884</v>
      </c>
    </row>
    <row r="4" spans="1:10">
      <c r="A4" s="23">
        <v>3</v>
      </c>
      <c r="B4" s="6" t="s">
        <v>151</v>
      </c>
      <c r="C4" s="6" t="s">
        <v>13</v>
      </c>
      <c r="D4" s="6" t="s">
        <v>14</v>
      </c>
      <c r="E4" s="6" t="s">
        <v>13</v>
      </c>
      <c r="F4" s="6" t="s">
        <v>13</v>
      </c>
      <c r="G4" s="6" t="s">
        <v>19</v>
      </c>
      <c r="H4" s="6" t="s">
        <v>12</v>
      </c>
      <c r="I4" s="6" t="s">
        <v>13</v>
      </c>
      <c r="J4" s="28">
        <f t="shared" si="0"/>
        <v>91.470588235294116</v>
      </c>
    </row>
    <row r="5" spans="1:10">
      <c r="A5" s="23">
        <v>4</v>
      </c>
      <c r="B5" s="6" t="s">
        <v>150</v>
      </c>
      <c r="C5" s="6" t="s">
        <v>13</v>
      </c>
      <c r="D5" s="6" t="s">
        <v>17</v>
      </c>
      <c r="E5" s="6" t="s">
        <v>16</v>
      </c>
      <c r="F5" s="6" t="s">
        <v>21</v>
      </c>
      <c r="G5" s="6" t="s">
        <v>16</v>
      </c>
      <c r="H5" s="6" t="s">
        <v>16</v>
      </c>
      <c r="I5" s="6" t="s">
        <v>13</v>
      </c>
      <c r="J5" s="28">
        <f t="shared" si="0"/>
        <v>90.588235294117652</v>
      </c>
    </row>
    <row r="6" spans="1:10">
      <c r="A6" s="23">
        <v>5</v>
      </c>
      <c r="B6" s="6" t="s">
        <v>149</v>
      </c>
      <c r="C6" s="6" t="s">
        <v>40</v>
      </c>
      <c r="D6" s="6" t="s">
        <v>15</v>
      </c>
      <c r="E6" s="6" t="s">
        <v>17</v>
      </c>
      <c r="F6" s="6" t="s">
        <v>13</v>
      </c>
      <c r="G6" s="6" t="s">
        <v>40</v>
      </c>
      <c r="H6" s="6" t="s">
        <v>11</v>
      </c>
      <c r="I6" s="6" t="s">
        <v>13</v>
      </c>
      <c r="J6" s="28">
        <f t="shared" si="0"/>
        <v>90.588235294117652</v>
      </c>
    </row>
    <row r="7" spans="1:10">
      <c r="A7" s="23">
        <v>6</v>
      </c>
      <c r="B7" s="6" t="s">
        <v>148</v>
      </c>
      <c r="C7" s="6" t="s">
        <v>18</v>
      </c>
      <c r="D7" s="6" t="s">
        <v>17</v>
      </c>
      <c r="E7" s="6" t="s">
        <v>17</v>
      </c>
      <c r="F7" s="6" t="s">
        <v>21</v>
      </c>
      <c r="G7" s="6" t="s">
        <v>21</v>
      </c>
      <c r="H7" s="6" t="s">
        <v>11</v>
      </c>
      <c r="I7" s="6" t="s">
        <v>13</v>
      </c>
      <c r="J7" s="28">
        <f t="shared" si="0"/>
        <v>89.588235294117652</v>
      </c>
    </row>
    <row r="8" spans="1:10">
      <c r="A8" s="23">
        <v>7</v>
      </c>
      <c r="B8" s="6" t="s">
        <v>147</v>
      </c>
      <c r="C8" s="6" t="s">
        <v>18</v>
      </c>
      <c r="D8" s="6" t="s">
        <v>62</v>
      </c>
      <c r="E8" s="6" t="s">
        <v>42</v>
      </c>
      <c r="F8" s="6" t="s">
        <v>23</v>
      </c>
      <c r="G8" s="6" t="s">
        <v>11</v>
      </c>
      <c r="H8" s="6" t="s">
        <v>11</v>
      </c>
      <c r="I8" s="6" t="s">
        <v>13</v>
      </c>
      <c r="J8" s="28">
        <f t="shared" si="0"/>
        <v>89.352941176470594</v>
      </c>
    </row>
    <row r="9" spans="1:10">
      <c r="A9" s="23">
        <v>8</v>
      </c>
      <c r="B9" s="6" t="s">
        <v>146</v>
      </c>
      <c r="C9" s="6" t="s">
        <v>13</v>
      </c>
      <c r="D9" s="6" t="s">
        <v>22</v>
      </c>
      <c r="E9" s="6" t="s">
        <v>13</v>
      </c>
      <c r="F9" s="6" t="s">
        <v>18</v>
      </c>
      <c r="G9" s="6" t="s">
        <v>19</v>
      </c>
      <c r="H9" s="6" t="s">
        <v>23</v>
      </c>
      <c r="I9" s="6" t="s">
        <v>13</v>
      </c>
      <c r="J9" s="28">
        <f t="shared" si="0"/>
        <v>89</v>
      </c>
    </row>
    <row r="10" spans="1:10">
      <c r="A10" s="23">
        <v>9</v>
      </c>
      <c r="B10" s="6" t="s">
        <v>145</v>
      </c>
      <c r="C10" s="6" t="s">
        <v>21</v>
      </c>
      <c r="D10" s="6" t="s">
        <v>13</v>
      </c>
      <c r="E10" s="6" t="s">
        <v>13</v>
      </c>
      <c r="F10" s="6" t="s">
        <v>21</v>
      </c>
      <c r="G10" s="6" t="s">
        <v>13</v>
      </c>
      <c r="H10" s="6" t="s">
        <v>21</v>
      </c>
      <c r="I10" s="6" t="s">
        <v>21</v>
      </c>
      <c r="J10" s="28">
        <f t="shared" si="0"/>
        <v>88.82352941176471</v>
      </c>
    </row>
    <row r="11" spans="1:10">
      <c r="A11" s="23">
        <v>10</v>
      </c>
      <c r="B11" s="6" t="s">
        <v>144</v>
      </c>
      <c r="C11" s="6" t="s">
        <v>13</v>
      </c>
      <c r="D11" s="6" t="s">
        <v>14</v>
      </c>
      <c r="E11" s="6" t="s">
        <v>40</v>
      </c>
      <c r="F11" s="6" t="s">
        <v>21</v>
      </c>
      <c r="G11" s="6" t="s">
        <v>23</v>
      </c>
      <c r="H11" s="6" t="s">
        <v>18</v>
      </c>
      <c r="I11" s="6" t="s">
        <v>13</v>
      </c>
      <c r="J11" s="28">
        <f t="shared" si="0"/>
        <v>88.411764705882348</v>
      </c>
    </row>
    <row r="12" spans="1:10">
      <c r="A12" s="23">
        <v>11</v>
      </c>
      <c r="B12" s="6" t="s">
        <v>143</v>
      </c>
      <c r="C12" s="6" t="s">
        <v>23</v>
      </c>
      <c r="D12" s="6" t="s">
        <v>11</v>
      </c>
      <c r="E12" s="6" t="s">
        <v>13</v>
      </c>
      <c r="F12" s="6" t="s">
        <v>18</v>
      </c>
      <c r="G12" s="6" t="s">
        <v>13</v>
      </c>
      <c r="H12" s="6" t="s">
        <v>13</v>
      </c>
      <c r="I12" s="6" t="s">
        <v>18</v>
      </c>
      <c r="J12" s="28">
        <f t="shared" si="0"/>
        <v>88.352941176470594</v>
      </c>
    </row>
    <row r="13" spans="1:10">
      <c r="A13" s="23">
        <v>12</v>
      </c>
      <c r="B13" s="6" t="s">
        <v>142</v>
      </c>
      <c r="C13" s="6" t="s">
        <v>23</v>
      </c>
      <c r="D13" s="6" t="s">
        <v>16</v>
      </c>
      <c r="E13" s="6" t="s">
        <v>42</v>
      </c>
      <c r="F13" s="6" t="s">
        <v>23</v>
      </c>
      <c r="G13" s="6" t="s">
        <v>40</v>
      </c>
      <c r="H13" s="6" t="s">
        <v>13</v>
      </c>
      <c r="I13" s="6" t="s">
        <v>13</v>
      </c>
      <c r="J13" s="28">
        <f t="shared" si="0"/>
        <v>87.588235294117652</v>
      </c>
    </row>
    <row r="14" spans="1:10">
      <c r="A14" s="22"/>
      <c r="B14" s="6" t="s">
        <v>141</v>
      </c>
      <c r="C14" s="6"/>
      <c r="D14" s="6"/>
      <c r="E14" s="6"/>
      <c r="F14" s="6"/>
      <c r="G14" s="6"/>
      <c r="H14" s="6"/>
      <c r="I14" s="6"/>
      <c r="J14" s="22"/>
    </row>
    <row r="15" spans="1:10">
      <c r="A15" s="22"/>
      <c r="B15" s="6" t="s">
        <v>140</v>
      </c>
      <c r="C15" s="6"/>
      <c r="D15" s="6"/>
      <c r="E15" s="6"/>
      <c r="F15" s="6"/>
      <c r="G15" s="6"/>
      <c r="H15" s="6"/>
      <c r="I15" s="6"/>
      <c r="J15" s="22"/>
    </row>
    <row r="16" spans="1:10">
      <c r="A16" s="22"/>
      <c r="B16" s="6" t="s">
        <v>139</v>
      </c>
      <c r="C16" s="7"/>
      <c r="D16" s="7"/>
      <c r="E16" s="7"/>
      <c r="F16" s="7"/>
      <c r="G16" s="7"/>
      <c r="H16" s="7"/>
      <c r="I16" s="7"/>
      <c r="J16" s="22"/>
    </row>
    <row r="17" spans="1:10">
      <c r="A17" s="22"/>
      <c r="B17" s="6" t="s">
        <v>138</v>
      </c>
      <c r="C17" s="7"/>
      <c r="D17" s="7"/>
      <c r="E17" s="7"/>
      <c r="F17" s="7"/>
      <c r="G17" s="7"/>
      <c r="H17" s="7"/>
      <c r="I17" s="7"/>
      <c r="J17" s="22"/>
    </row>
    <row r="18" spans="1:10">
      <c r="A18" s="22"/>
      <c r="B18" s="6" t="s">
        <v>137</v>
      </c>
      <c r="C18" s="6"/>
      <c r="D18" s="6"/>
      <c r="E18" s="6"/>
      <c r="F18" s="6"/>
      <c r="G18" s="6"/>
      <c r="H18" s="6"/>
      <c r="I18" s="6"/>
      <c r="J18" s="22"/>
    </row>
    <row r="19" spans="1:10">
      <c r="A19" s="22"/>
      <c r="B19" s="6" t="s">
        <v>136</v>
      </c>
      <c r="C19" s="6"/>
      <c r="D19" s="6"/>
      <c r="E19" s="6"/>
      <c r="F19" s="6"/>
      <c r="G19" s="6"/>
      <c r="H19" s="6"/>
      <c r="I19" s="6"/>
      <c r="J19" s="22"/>
    </row>
    <row r="20" spans="1:10">
      <c r="A20" s="22"/>
      <c r="B20" s="6" t="s">
        <v>135</v>
      </c>
      <c r="C20" s="6"/>
      <c r="D20" s="6"/>
      <c r="E20" s="6"/>
      <c r="F20" s="6"/>
      <c r="G20" s="6"/>
      <c r="H20" s="6"/>
      <c r="I20" s="6"/>
      <c r="J20" s="22"/>
    </row>
    <row r="21" spans="1:10">
      <c r="A21" s="22"/>
      <c r="B21" s="6" t="s">
        <v>134</v>
      </c>
      <c r="C21" s="7"/>
      <c r="D21" s="7"/>
      <c r="E21" s="7"/>
      <c r="F21" s="7"/>
      <c r="G21" s="7"/>
      <c r="H21" s="7"/>
      <c r="I21" s="7"/>
      <c r="J21" s="22"/>
    </row>
    <row r="22" spans="1:10">
      <c r="A22" s="22"/>
      <c r="B22" s="6" t="s">
        <v>133</v>
      </c>
      <c r="C22" s="6"/>
      <c r="D22" s="6"/>
      <c r="E22" s="6"/>
      <c r="F22" s="6"/>
      <c r="G22" s="6"/>
      <c r="H22" s="6"/>
      <c r="I22" s="6"/>
      <c r="J22" s="22"/>
    </row>
    <row r="23" spans="1:10">
      <c r="A23" s="22"/>
      <c r="B23" s="6" t="s">
        <v>132</v>
      </c>
      <c r="C23" s="6"/>
      <c r="D23" s="6"/>
      <c r="E23" s="6"/>
      <c r="F23" s="6"/>
      <c r="G23" s="6"/>
      <c r="H23" s="6"/>
      <c r="I23" s="6"/>
      <c r="J23" s="22"/>
    </row>
    <row r="24" spans="1:10">
      <c r="A24" s="22"/>
      <c r="B24" s="6" t="s">
        <v>131</v>
      </c>
      <c r="C24" s="7"/>
      <c r="D24" s="7"/>
      <c r="E24" s="7"/>
      <c r="F24" s="7"/>
      <c r="G24" s="7"/>
      <c r="H24" s="7"/>
      <c r="I24" s="7"/>
      <c r="J24" s="22"/>
    </row>
    <row r="25" spans="1:10">
      <c r="A25" s="22"/>
      <c r="B25" s="6" t="s">
        <v>130</v>
      </c>
      <c r="C25" s="6"/>
      <c r="D25" s="6"/>
      <c r="E25" s="6"/>
      <c r="F25" s="6"/>
      <c r="G25" s="6"/>
      <c r="H25" s="6"/>
      <c r="I25" s="6"/>
      <c r="J25" s="22"/>
    </row>
    <row r="26" spans="1:10">
      <c r="A26" s="22"/>
      <c r="B26" s="6" t="s">
        <v>129</v>
      </c>
      <c r="C26" s="7"/>
      <c r="D26" s="7"/>
      <c r="E26" s="7"/>
      <c r="F26" s="7"/>
      <c r="G26" s="7"/>
      <c r="H26" s="7"/>
      <c r="I26" s="7"/>
      <c r="J26" s="22"/>
    </row>
    <row r="27" spans="1:10">
      <c r="A27" s="22"/>
      <c r="B27" s="6" t="s">
        <v>128</v>
      </c>
      <c r="C27" s="7"/>
      <c r="D27" s="7"/>
      <c r="E27" s="7"/>
      <c r="F27" s="7"/>
      <c r="G27" s="7"/>
      <c r="H27" s="7"/>
      <c r="I27" s="7"/>
      <c r="J27" s="22"/>
    </row>
    <row r="28" spans="1:10">
      <c r="A28" s="22"/>
      <c r="B28" s="6" t="s">
        <v>127</v>
      </c>
      <c r="C28" s="6"/>
      <c r="D28" s="6"/>
      <c r="E28" s="6"/>
      <c r="F28" s="6"/>
      <c r="G28" s="6"/>
      <c r="H28" s="6"/>
      <c r="I28" s="6"/>
      <c r="J28" s="22"/>
    </row>
    <row r="29" spans="1:10">
      <c r="A29" s="22"/>
      <c r="B29" s="6" t="s">
        <v>126</v>
      </c>
      <c r="C29" s="7"/>
      <c r="D29" s="7"/>
      <c r="E29" s="7"/>
      <c r="F29" s="7"/>
      <c r="G29" s="7"/>
      <c r="H29" s="7"/>
      <c r="I29" s="7"/>
      <c r="J29" s="22"/>
    </row>
    <row r="30" spans="1:10">
      <c r="A30" s="22"/>
      <c r="B30" s="6" t="s">
        <v>125</v>
      </c>
      <c r="C30" s="6"/>
      <c r="D30" s="6"/>
      <c r="E30" s="6"/>
      <c r="F30" s="6"/>
      <c r="G30" s="6"/>
      <c r="H30" s="6"/>
      <c r="I30" s="6"/>
      <c r="J30" s="22"/>
    </row>
    <row r="31" spans="1:10">
      <c r="E31" s="27"/>
      <c r="F31" s="27"/>
    </row>
  </sheetData>
  <sortState ref="A2:K30">
    <sortCondition descending="1" ref="J2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3.5"/>
  <cols>
    <col min="2" max="2" width="11.625" bestFit="1" customWidth="1"/>
    <col min="9" max="9" width="13" bestFit="1" customWidth="1"/>
  </cols>
  <sheetData>
    <row r="1" spans="1:9" ht="50.25" customHeight="1">
      <c r="A1" s="23" t="s">
        <v>244</v>
      </c>
      <c r="B1" s="6" t="s">
        <v>0</v>
      </c>
      <c r="C1" s="24" t="s">
        <v>123</v>
      </c>
      <c r="D1" s="24" t="s">
        <v>122</v>
      </c>
      <c r="E1" s="24" t="s">
        <v>121</v>
      </c>
      <c r="F1" s="24" t="s">
        <v>120</v>
      </c>
      <c r="G1" s="24" t="s">
        <v>119</v>
      </c>
      <c r="H1" s="24" t="s">
        <v>118</v>
      </c>
      <c r="I1" s="6" t="s">
        <v>124</v>
      </c>
    </row>
    <row r="2" spans="1:9">
      <c r="A2" s="23">
        <v>1</v>
      </c>
      <c r="B2" s="6" t="s">
        <v>111</v>
      </c>
      <c r="C2" s="6" t="s">
        <v>13</v>
      </c>
      <c r="D2" s="6" t="s">
        <v>14</v>
      </c>
      <c r="E2" s="6" t="s">
        <v>22</v>
      </c>
      <c r="F2" s="6" t="s">
        <v>18</v>
      </c>
      <c r="G2" s="6" t="s">
        <v>11</v>
      </c>
      <c r="H2" s="6" t="s">
        <v>11</v>
      </c>
      <c r="I2" s="25">
        <f t="shared" ref="I2:I10" si="0">(C2*3+D2*3+E2*3+F2*2+G2*3+H2*3)/17</f>
        <v>91.705882352941174</v>
      </c>
    </row>
    <row r="3" spans="1:9">
      <c r="A3" s="23">
        <v>2</v>
      </c>
      <c r="B3" s="6" t="s">
        <v>114</v>
      </c>
      <c r="C3" s="6" t="s">
        <v>13</v>
      </c>
      <c r="D3" s="6" t="s">
        <v>14</v>
      </c>
      <c r="E3" s="6" t="s">
        <v>11</v>
      </c>
      <c r="F3" s="6" t="s">
        <v>11</v>
      </c>
      <c r="G3" s="6" t="s">
        <v>19</v>
      </c>
      <c r="H3" s="6" t="s">
        <v>13</v>
      </c>
      <c r="I3" s="25">
        <f t="shared" si="0"/>
        <v>91.294117647058826</v>
      </c>
    </row>
    <row r="4" spans="1:9">
      <c r="A4" s="23">
        <v>3</v>
      </c>
      <c r="B4" s="6" t="s">
        <v>117</v>
      </c>
      <c r="C4" s="6" t="s">
        <v>40</v>
      </c>
      <c r="D4" s="6" t="s">
        <v>17</v>
      </c>
      <c r="E4" s="6" t="s">
        <v>17</v>
      </c>
      <c r="F4" s="6" t="s">
        <v>16</v>
      </c>
      <c r="G4" s="6" t="s">
        <v>16</v>
      </c>
      <c r="H4" s="6" t="s">
        <v>11</v>
      </c>
      <c r="I4" s="25">
        <f t="shared" si="0"/>
        <v>91.17647058823529</v>
      </c>
    </row>
    <row r="5" spans="1:9">
      <c r="A5" s="23">
        <v>4</v>
      </c>
      <c r="B5" s="6" t="s">
        <v>113</v>
      </c>
      <c r="C5" s="6" t="s">
        <v>18</v>
      </c>
      <c r="D5" s="6" t="s">
        <v>17</v>
      </c>
      <c r="E5" s="6" t="s">
        <v>17</v>
      </c>
      <c r="F5" s="6" t="s">
        <v>17</v>
      </c>
      <c r="G5" s="6" t="s">
        <v>13</v>
      </c>
      <c r="H5" s="6" t="s">
        <v>11</v>
      </c>
      <c r="I5" s="25">
        <f t="shared" si="0"/>
        <v>90.882352941176464</v>
      </c>
    </row>
    <row r="6" spans="1:9">
      <c r="A6" s="23">
        <v>5</v>
      </c>
      <c r="B6" s="6" t="s">
        <v>115</v>
      </c>
      <c r="C6" s="6" t="s">
        <v>11</v>
      </c>
      <c r="D6" s="6" t="s">
        <v>14</v>
      </c>
      <c r="E6" s="6" t="s">
        <v>18</v>
      </c>
      <c r="F6" s="6" t="s">
        <v>21</v>
      </c>
      <c r="G6" s="6" t="s">
        <v>21</v>
      </c>
      <c r="H6" s="6" t="s">
        <v>22</v>
      </c>
      <c r="I6" s="25">
        <f t="shared" si="0"/>
        <v>90.470588235294116</v>
      </c>
    </row>
    <row r="7" spans="1:9">
      <c r="A7" s="23">
        <v>6</v>
      </c>
      <c r="B7" s="6" t="s">
        <v>110</v>
      </c>
      <c r="C7" s="6" t="s">
        <v>40</v>
      </c>
      <c r="D7" s="6" t="s">
        <v>17</v>
      </c>
      <c r="E7" s="6" t="s">
        <v>19</v>
      </c>
      <c r="F7" s="6" t="s">
        <v>13</v>
      </c>
      <c r="G7" s="6" t="s">
        <v>13</v>
      </c>
      <c r="H7" s="6" t="s">
        <v>11</v>
      </c>
      <c r="I7" s="25">
        <f t="shared" si="0"/>
        <v>90.17647058823529</v>
      </c>
    </row>
    <row r="8" spans="1:9">
      <c r="A8" s="23">
        <v>7</v>
      </c>
      <c r="B8" s="6" t="s">
        <v>116</v>
      </c>
      <c r="C8" s="6" t="s">
        <v>18</v>
      </c>
      <c r="D8" s="6" t="s">
        <v>17</v>
      </c>
      <c r="E8" s="6" t="s">
        <v>11</v>
      </c>
      <c r="F8" s="6" t="s">
        <v>34</v>
      </c>
      <c r="G8" s="6" t="s">
        <v>19</v>
      </c>
      <c r="H8" s="6" t="s">
        <v>14</v>
      </c>
      <c r="I8" s="25">
        <f t="shared" si="0"/>
        <v>89.764705882352942</v>
      </c>
    </row>
    <row r="9" spans="1:9">
      <c r="A9" s="23">
        <v>8</v>
      </c>
      <c r="B9" s="6" t="s">
        <v>109</v>
      </c>
      <c r="C9" s="6" t="s">
        <v>18</v>
      </c>
      <c r="D9" s="6" t="s">
        <v>14</v>
      </c>
      <c r="E9" s="6" t="s">
        <v>21</v>
      </c>
      <c r="F9" s="6" t="s">
        <v>18</v>
      </c>
      <c r="G9" s="6" t="s">
        <v>13</v>
      </c>
      <c r="H9" s="6" t="s">
        <v>17</v>
      </c>
      <c r="I9" s="25">
        <f t="shared" si="0"/>
        <v>89.588235294117652</v>
      </c>
    </row>
    <row r="10" spans="1:9">
      <c r="A10" s="23">
        <v>9</v>
      </c>
      <c r="B10" s="6" t="s">
        <v>112</v>
      </c>
      <c r="C10" s="6" t="s">
        <v>18</v>
      </c>
      <c r="D10" s="6" t="s">
        <v>17</v>
      </c>
      <c r="E10" s="6" t="s">
        <v>40</v>
      </c>
      <c r="F10" s="6" t="s">
        <v>20</v>
      </c>
      <c r="G10" s="6" t="s">
        <v>40</v>
      </c>
      <c r="H10" s="6" t="s">
        <v>11</v>
      </c>
      <c r="I10" s="25">
        <f t="shared" si="0"/>
        <v>87.764705882352942</v>
      </c>
    </row>
  </sheetData>
  <sortState ref="A2:J10">
    <sortCondition descending="1" ref="I2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" sqref="C1:C1048576"/>
    </sheetView>
  </sheetViews>
  <sheetFormatPr defaultRowHeight="13.5"/>
  <cols>
    <col min="1" max="1" width="5.25" bestFit="1" customWidth="1"/>
    <col min="2" max="2" width="11.625" bestFit="1" customWidth="1"/>
    <col min="9" max="9" width="13" bestFit="1" customWidth="1"/>
  </cols>
  <sheetData>
    <row r="1" spans="1:9" ht="56.25" customHeight="1">
      <c r="A1" s="23" t="s">
        <v>235</v>
      </c>
      <c r="B1" s="6" t="s">
        <v>0</v>
      </c>
      <c r="C1" s="29" t="s">
        <v>107</v>
      </c>
      <c r="D1" s="29" t="s">
        <v>106</v>
      </c>
      <c r="E1" s="29" t="s">
        <v>105</v>
      </c>
      <c r="F1" s="29" t="s">
        <v>104</v>
      </c>
      <c r="G1" s="29" t="s">
        <v>103</v>
      </c>
      <c r="H1" s="29" t="s">
        <v>102</v>
      </c>
      <c r="I1" s="23" t="s">
        <v>108</v>
      </c>
    </row>
    <row r="2" spans="1:9">
      <c r="A2" s="23">
        <v>1</v>
      </c>
      <c r="B2" s="6" t="s">
        <v>101</v>
      </c>
      <c r="C2" s="6" t="s">
        <v>22</v>
      </c>
      <c r="D2" s="6" t="s">
        <v>17</v>
      </c>
      <c r="E2" s="6" t="s">
        <v>17</v>
      </c>
      <c r="F2" s="6" t="s">
        <v>13</v>
      </c>
      <c r="G2" s="6" t="s">
        <v>14</v>
      </c>
      <c r="H2" s="6" t="s">
        <v>21</v>
      </c>
      <c r="I2" s="26">
        <f t="shared" ref="I2:I12" si="0">(C2*2+D2*3+E2*3+F2*3+G2*3+H2*3)/17</f>
        <v>92.058823529411768</v>
      </c>
    </row>
    <row r="3" spans="1:9">
      <c r="A3" s="23">
        <v>2</v>
      </c>
      <c r="B3" s="6" t="s">
        <v>100</v>
      </c>
      <c r="C3" s="6" t="s">
        <v>19</v>
      </c>
      <c r="D3" s="6" t="s">
        <v>14</v>
      </c>
      <c r="E3" s="6" t="s">
        <v>13</v>
      </c>
      <c r="F3" s="6" t="s">
        <v>13</v>
      </c>
      <c r="G3" s="6" t="s">
        <v>14</v>
      </c>
      <c r="H3" s="6" t="s">
        <v>11</v>
      </c>
      <c r="I3" s="26">
        <f t="shared" si="0"/>
        <v>92</v>
      </c>
    </row>
    <row r="4" spans="1:9">
      <c r="A4" s="23">
        <v>3</v>
      </c>
      <c r="B4" s="6" t="s">
        <v>99</v>
      </c>
      <c r="C4" s="6" t="s">
        <v>13</v>
      </c>
      <c r="D4" s="6" t="s">
        <v>17</v>
      </c>
      <c r="E4" s="6" t="s">
        <v>19</v>
      </c>
      <c r="F4" s="6" t="s">
        <v>23</v>
      </c>
      <c r="G4" s="6" t="s">
        <v>13</v>
      </c>
      <c r="H4" s="6" t="s">
        <v>17</v>
      </c>
      <c r="I4" s="26">
        <f t="shared" si="0"/>
        <v>90.17647058823529</v>
      </c>
    </row>
    <row r="5" spans="1:9">
      <c r="A5" s="23">
        <v>4</v>
      </c>
      <c r="B5" s="6" t="s">
        <v>98</v>
      </c>
      <c r="C5" s="6" t="s">
        <v>40</v>
      </c>
      <c r="D5" s="6" t="s">
        <v>21</v>
      </c>
      <c r="E5" s="6" t="s">
        <v>13</v>
      </c>
      <c r="F5" s="6" t="s">
        <v>13</v>
      </c>
      <c r="G5" s="6" t="s">
        <v>14</v>
      </c>
      <c r="H5" s="6" t="s">
        <v>19</v>
      </c>
      <c r="I5" s="26">
        <f t="shared" si="0"/>
        <v>90</v>
      </c>
    </row>
    <row r="6" spans="1:9">
      <c r="A6" s="23">
        <v>5</v>
      </c>
      <c r="B6" s="6" t="s">
        <v>97</v>
      </c>
      <c r="C6" s="6" t="s">
        <v>13</v>
      </c>
      <c r="D6" s="6" t="s">
        <v>13</v>
      </c>
      <c r="E6" s="6" t="s">
        <v>21</v>
      </c>
      <c r="F6" s="6" t="s">
        <v>13</v>
      </c>
      <c r="G6" s="6" t="s">
        <v>13</v>
      </c>
      <c r="H6" s="6" t="s">
        <v>13</v>
      </c>
      <c r="I6" s="26">
        <f t="shared" si="0"/>
        <v>89.647058823529406</v>
      </c>
    </row>
    <row r="7" spans="1:9">
      <c r="A7" s="23">
        <v>6</v>
      </c>
      <c r="B7" s="6" t="s">
        <v>96</v>
      </c>
      <c r="C7" s="6" t="s">
        <v>16</v>
      </c>
      <c r="D7" s="6" t="s">
        <v>13</v>
      </c>
      <c r="E7" s="6" t="s">
        <v>21</v>
      </c>
      <c r="F7" s="6" t="s">
        <v>21</v>
      </c>
      <c r="G7" s="6" t="s">
        <v>18</v>
      </c>
      <c r="H7" s="6" t="s">
        <v>14</v>
      </c>
      <c r="I7" s="26">
        <f t="shared" si="0"/>
        <v>89.411764705882348</v>
      </c>
    </row>
    <row r="8" spans="1:9">
      <c r="A8" s="23">
        <v>7</v>
      </c>
      <c r="B8" s="6" t="s">
        <v>95</v>
      </c>
      <c r="C8" s="6" t="s">
        <v>21</v>
      </c>
      <c r="D8" s="6" t="s">
        <v>22</v>
      </c>
      <c r="E8" s="6" t="s">
        <v>19</v>
      </c>
      <c r="F8" s="6" t="s">
        <v>40</v>
      </c>
      <c r="G8" s="6" t="s">
        <v>13</v>
      </c>
      <c r="H8" s="6" t="s">
        <v>21</v>
      </c>
      <c r="I8" s="26">
        <f t="shared" si="0"/>
        <v>89.411764705882348</v>
      </c>
    </row>
    <row r="9" spans="1:9">
      <c r="A9" s="23">
        <v>8</v>
      </c>
      <c r="B9" s="6" t="s">
        <v>94</v>
      </c>
      <c r="C9" s="6" t="s">
        <v>40</v>
      </c>
      <c r="D9" s="6" t="s">
        <v>21</v>
      </c>
      <c r="E9" s="6" t="s">
        <v>19</v>
      </c>
      <c r="F9" s="6" t="s">
        <v>18</v>
      </c>
      <c r="G9" s="6" t="s">
        <v>13</v>
      </c>
      <c r="H9" s="6" t="s">
        <v>16</v>
      </c>
      <c r="I9" s="26">
        <f t="shared" si="0"/>
        <v>88.411764705882348</v>
      </c>
    </row>
    <row r="10" spans="1:9">
      <c r="A10" s="23">
        <v>9</v>
      </c>
      <c r="B10" s="6" t="s">
        <v>93</v>
      </c>
      <c r="C10" s="6" t="s">
        <v>21</v>
      </c>
      <c r="D10" s="6" t="s">
        <v>20</v>
      </c>
      <c r="E10" s="6" t="s">
        <v>11</v>
      </c>
      <c r="F10" s="6" t="s">
        <v>13</v>
      </c>
      <c r="G10" s="6" t="s">
        <v>13</v>
      </c>
      <c r="H10" s="6" t="s">
        <v>19</v>
      </c>
      <c r="I10" s="26">
        <f t="shared" si="0"/>
        <v>88.17647058823529</v>
      </c>
    </row>
    <row r="11" spans="1:9">
      <c r="A11" s="23">
        <v>10</v>
      </c>
      <c r="B11" s="6" t="s">
        <v>92</v>
      </c>
      <c r="C11" s="6" t="s">
        <v>23</v>
      </c>
      <c r="D11" s="6" t="s">
        <v>21</v>
      </c>
      <c r="E11" s="6" t="s">
        <v>19</v>
      </c>
      <c r="F11" s="6" t="s">
        <v>19</v>
      </c>
      <c r="G11" s="6" t="s">
        <v>13</v>
      </c>
      <c r="H11" s="6" t="s">
        <v>23</v>
      </c>
      <c r="I11" s="26">
        <f t="shared" si="0"/>
        <v>88.117647058823536</v>
      </c>
    </row>
    <row r="12" spans="1:9">
      <c r="A12" s="23">
        <v>11</v>
      </c>
      <c r="B12" s="6" t="s">
        <v>91</v>
      </c>
      <c r="C12" s="6" t="s">
        <v>87</v>
      </c>
      <c r="D12" s="6" t="s">
        <v>21</v>
      </c>
      <c r="E12" s="6" t="s">
        <v>19</v>
      </c>
      <c r="F12" s="6" t="s">
        <v>18</v>
      </c>
      <c r="G12" s="6" t="s">
        <v>20</v>
      </c>
      <c r="H12" s="6" t="s">
        <v>13</v>
      </c>
      <c r="I12" s="26">
        <f t="shared" si="0"/>
        <v>86.117647058823536</v>
      </c>
    </row>
    <row r="13" spans="1:9" s="3" customFormat="1">
      <c r="A13" s="23">
        <v>12</v>
      </c>
      <c r="B13" s="9" t="s">
        <v>90</v>
      </c>
      <c r="C13" s="9"/>
      <c r="D13" s="9" t="s">
        <v>18</v>
      </c>
      <c r="E13" s="9" t="s">
        <v>18</v>
      </c>
      <c r="F13" s="9" t="s">
        <v>89</v>
      </c>
      <c r="G13" s="9" t="s">
        <v>88</v>
      </c>
      <c r="H13" s="9" t="s">
        <v>87</v>
      </c>
      <c r="I13" s="31">
        <f>(D13*3+E13*3+F13*3+G13*3+H13*3)/15*0.9</f>
        <v>74.34</v>
      </c>
    </row>
    <row r="14" spans="1:9">
      <c r="A14" s="23">
        <v>13</v>
      </c>
      <c r="B14" s="6" t="s">
        <v>86</v>
      </c>
      <c r="C14" s="23"/>
      <c r="D14" s="23"/>
      <c r="E14" s="23"/>
      <c r="F14" s="23"/>
      <c r="G14" s="23"/>
      <c r="H14" s="23"/>
      <c r="I14" s="26">
        <f>(C14*2+D14*3+E14*3+F14*3+G14*3+H14*3)/17</f>
        <v>0</v>
      </c>
    </row>
  </sheetData>
  <sortState ref="A2:J14">
    <sortCondition descending="1" ref="I2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:A11"/>
    </sheetView>
  </sheetViews>
  <sheetFormatPr defaultRowHeight="13.5"/>
  <cols>
    <col min="2" max="2" width="11.625" bestFit="1" customWidth="1"/>
    <col min="3" max="3" width="13.25" customWidth="1"/>
    <col min="4" max="4" width="10.625" customWidth="1"/>
    <col min="5" max="5" width="10.5" customWidth="1"/>
    <col min="6" max="6" width="13.125" customWidth="1"/>
    <col min="7" max="7" width="9.75" customWidth="1"/>
    <col min="8" max="8" width="13" bestFit="1" customWidth="1"/>
  </cols>
  <sheetData>
    <row r="1" spans="1:8" ht="54.75" customHeight="1">
      <c r="A1" s="23" t="s">
        <v>234</v>
      </c>
      <c r="B1" s="6" t="s">
        <v>0</v>
      </c>
      <c r="C1" s="24" t="s">
        <v>85</v>
      </c>
      <c r="D1" s="24" t="s">
        <v>84</v>
      </c>
      <c r="E1" s="24" t="s">
        <v>83</v>
      </c>
      <c r="F1" s="24" t="s">
        <v>82</v>
      </c>
      <c r="G1" s="24" t="s">
        <v>81</v>
      </c>
      <c r="H1" s="23" t="s">
        <v>10</v>
      </c>
    </row>
    <row r="2" spans="1:8">
      <c r="A2" s="23">
        <v>1</v>
      </c>
      <c r="B2" s="6" t="s">
        <v>80</v>
      </c>
      <c r="C2" s="6" t="s">
        <v>14</v>
      </c>
      <c r="D2" s="6" t="s">
        <v>16</v>
      </c>
      <c r="E2" s="6" t="s">
        <v>23</v>
      </c>
      <c r="F2" s="6" t="s">
        <v>12</v>
      </c>
      <c r="G2" s="6" t="s">
        <v>13</v>
      </c>
      <c r="H2" s="26">
        <f t="shared" ref="H2:H11" si="0">(C2*3+D2*2+E2*4+F2*4+G2*4)/17</f>
        <v>91.470588235294116</v>
      </c>
    </row>
    <row r="3" spans="1:8">
      <c r="A3" s="23">
        <v>2</v>
      </c>
      <c r="B3" s="6" t="s">
        <v>79</v>
      </c>
      <c r="C3" s="6" t="s">
        <v>14</v>
      </c>
      <c r="D3" s="6" t="s">
        <v>11</v>
      </c>
      <c r="E3" s="6" t="s">
        <v>21</v>
      </c>
      <c r="F3" s="6" t="s">
        <v>11</v>
      </c>
      <c r="G3" s="6" t="s">
        <v>19</v>
      </c>
      <c r="H3" s="26">
        <f t="shared" si="0"/>
        <v>90.882352941176464</v>
      </c>
    </row>
    <row r="4" spans="1:8">
      <c r="A4" s="23">
        <v>3</v>
      </c>
      <c r="B4" s="6" t="s">
        <v>77</v>
      </c>
      <c r="C4" s="6" t="s">
        <v>17</v>
      </c>
      <c r="D4" s="6" t="s">
        <v>21</v>
      </c>
      <c r="E4" s="6" t="s">
        <v>21</v>
      </c>
      <c r="F4" s="6" t="s">
        <v>17</v>
      </c>
      <c r="G4" s="6" t="s">
        <v>13</v>
      </c>
      <c r="H4" s="26">
        <f t="shared" si="0"/>
        <v>90.529411764705884</v>
      </c>
    </row>
    <row r="5" spans="1:8">
      <c r="A5" s="23">
        <v>4</v>
      </c>
      <c r="B5" s="6" t="s">
        <v>78</v>
      </c>
      <c r="C5" s="6" t="s">
        <v>17</v>
      </c>
      <c r="D5" s="6" t="s">
        <v>23</v>
      </c>
      <c r="E5" s="6" t="s">
        <v>13</v>
      </c>
      <c r="F5" s="6" t="s">
        <v>17</v>
      </c>
      <c r="G5" s="6" t="s">
        <v>19</v>
      </c>
      <c r="H5" s="26">
        <f t="shared" si="0"/>
        <v>90.529411764705884</v>
      </c>
    </row>
    <row r="6" spans="1:8">
      <c r="A6" s="23">
        <v>5</v>
      </c>
      <c r="B6" s="6" t="s">
        <v>76</v>
      </c>
      <c r="C6" s="6" t="s">
        <v>14</v>
      </c>
      <c r="D6" s="6" t="s">
        <v>19</v>
      </c>
      <c r="E6" s="6" t="s">
        <v>13</v>
      </c>
      <c r="F6" s="6" t="s">
        <v>11</v>
      </c>
      <c r="G6" s="6" t="s">
        <v>23</v>
      </c>
      <c r="H6" s="26">
        <f t="shared" si="0"/>
        <v>90.294117647058826</v>
      </c>
    </row>
    <row r="7" spans="1:8">
      <c r="A7" s="23">
        <v>6</v>
      </c>
      <c r="B7" s="6" t="s">
        <v>75</v>
      </c>
      <c r="C7" s="6" t="s">
        <v>22</v>
      </c>
      <c r="D7" s="6" t="s">
        <v>23</v>
      </c>
      <c r="E7" s="6" t="s">
        <v>23</v>
      </c>
      <c r="F7" s="6" t="s">
        <v>14</v>
      </c>
      <c r="G7" s="6" t="s">
        <v>40</v>
      </c>
      <c r="H7" s="26">
        <f t="shared" si="0"/>
        <v>89.764705882352942</v>
      </c>
    </row>
    <row r="8" spans="1:8">
      <c r="A8" s="23">
        <v>7</v>
      </c>
      <c r="B8" s="6" t="s">
        <v>74</v>
      </c>
      <c r="C8" s="6" t="s">
        <v>11</v>
      </c>
      <c r="D8" s="6" t="s">
        <v>13</v>
      </c>
      <c r="E8" s="6" t="s">
        <v>23</v>
      </c>
      <c r="F8" s="6" t="s">
        <v>17</v>
      </c>
      <c r="G8" s="6" t="s">
        <v>21</v>
      </c>
      <c r="H8" s="26">
        <f t="shared" si="0"/>
        <v>89.647058823529406</v>
      </c>
    </row>
    <row r="9" spans="1:8">
      <c r="A9" s="23">
        <v>8</v>
      </c>
      <c r="B9" s="6" t="s">
        <v>73</v>
      </c>
      <c r="C9" s="6" t="s">
        <v>11</v>
      </c>
      <c r="D9" s="6" t="s">
        <v>19</v>
      </c>
      <c r="E9" s="6" t="s">
        <v>18</v>
      </c>
      <c r="F9" s="6" t="s">
        <v>16</v>
      </c>
      <c r="G9" s="6" t="s">
        <v>23</v>
      </c>
      <c r="H9" s="26">
        <f t="shared" si="0"/>
        <v>88.352941176470594</v>
      </c>
    </row>
    <row r="10" spans="1:8">
      <c r="A10" s="23">
        <v>9</v>
      </c>
      <c r="B10" s="6" t="s">
        <v>72</v>
      </c>
      <c r="C10" s="6" t="s">
        <v>11</v>
      </c>
      <c r="D10" s="6" t="s">
        <v>18</v>
      </c>
      <c r="E10" s="6" t="s">
        <v>42</v>
      </c>
      <c r="F10" s="6" t="s">
        <v>14</v>
      </c>
      <c r="G10" s="6" t="s">
        <v>18</v>
      </c>
      <c r="H10" s="26">
        <f t="shared" si="0"/>
        <v>88.117647058823536</v>
      </c>
    </row>
    <row r="11" spans="1:8">
      <c r="A11" s="23">
        <v>10</v>
      </c>
      <c r="B11" s="6" t="s">
        <v>71</v>
      </c>
      <c r="C11" s="24"/>
      <c r="D11" s="24"/>
      <c r="E11" s="24"/>
      <c r="F11" s="24"/>
      <c r="G11" s="24"/>
      <c r="H11" s="26">
        <f t="shared" si="0"/>
        <v>0</v>
      </c>
    </row>
  </sheetData>
  <sortState ref="A2:H11">
    <sortCondition descending="1" ref="H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1" sqref="C1:C1048576"/>
    </sheetView>
  </sheetViews>
  <sheetFormatPr defaultRowHeight="13.5"/>
  <cols>
    <col min="4" max="4" width="13" customWidth="1"/>
    <col min="5" max="5" width="12" customWidth="1"/>
    <col min="6" max="6" width="11.75" customWidth="1"/>
    <col min="7" max="7" width="12.5" customWidth="1"/>
    <col min="8" max="8" width="11.875" customWidth="1"/>
    <col min="9" max="9" width="12.375" customWidth="1"/>
  </cols>
  <sheetData>
    <row r="1" spans="1:9" ht="49.5" customHeight="1">
      <c r="A1" s="23" t="s">
        <v>234</v>
      </c>
      <c r="B1" s="6" t="s">
        <v>0</v>
      </c>
      <c r="C1" s="24" t="s">
        <v>69</v>
      </c>
      <c r="D1" s="24" t="s">
        <v>68</v>
      </c>
      <c r="E1" s="24" t="s">
        <v>67</v>
      </c>
      <c r="F1" s="24" t="s">
        <v>55</v>
      </c>
      <c r="G1" s="24" t="s">
        <v>66</v>
      </c>
      <c r="H1" s="24" t="s">
        <v>65</v>
      </c>
      <c r="I1" s="23" t="s">
        <v>70</v>
      </c>
    </row>
    <row r="2" spans="1:9">
      <c r="A2" s="23">
        <v>1</v>
      </c>
      <c r="B2" s="6" t="s">
        <v>64</v>
      </c>
      <c r="C2" s="6" t="s">
        <v>62</v>
      </c>
      <c r="D2" s="6" t="s">
        <v>62</v>
      </c>
      <c r="E2" s="6" t="s">
        <v>14</v>
      </c>
      <c r="F2" s="6" t="s">
        <v>22</v>
      </c>
      <c r="G2" s="6" t="s">
        <v>13</v>
      </c>
      <c r="H2" s="6" t="s">
        <v>12</v>
      </c>
      <c r="I2" s="33">
        <f t="shared" ref="I2:I7" si="0">(C2*3+D2*2+E2*2+F2*2+G2*3+H2*2)/14</f>
        <v>94.642857142857139</v>
      </c>
    </row>
    <row r="3" spans="1:9">
      <c r="A3" s="23">
        <v>2</v>
      </c>
      <c r="B3" s="6" t="s">
        <v>63</v>
      </c>
      <c r="C3" s="6" t="s">
        <v>62</v>
      </c>
      <c r="D3" s="6" t="s">
        <v>15</v>
      </c>
      <c r="E3" s="6" t="s">
        <v>11</v>
      </c>
      <c r="F3" s="6" t="s">
        <v>22</v>
      </c>
      <c r="G3" s="6" t="s">
        <v>16</v>
      </c>
      <c r="H3" s="6" t="s">
        <v>11</v>
      </c>
      <c r="I3" s="33">
        <f t="shared" si="0"/>
        <v>94</v>
      </c>
    </row>
    <row r="4" spans="1:9">
      <c r="A4" s="23">
        <v>3</v>
      </c>
      <c r="B4" s="6" t="s">
        <v>61</v>
      </c>
      <c r="C4" s="6" t="s">
        <v>14</v>
      </c>
      <c r="D4" s="6" t="s">
        <v>12</v>
      </c>
      <c r="E4" s="6" t="s">
        <v>11</v>
      </c>
      <c r="F4" s="6" t="s">
        <v>19</v>
      </c>
      <c r="G4" s="6" t="s">
        <v>19</v>
      </c>
      <c r="H4" s="6" t="s">
        <v>21</v>
      </c>
      <c r="I4" s="33">
        <f t="shared" si="0"/>
        <v>91.571428571428569</v>
      </c>
    </row>
    <row r="5" spans="1:9">
      <c r="A5" s="23">
        <v>4</v>
      </c>
      <c r="B5" s="6" t="s">
        <v>60</v>
      </c>
      <c r="C5" s="6" t="s">
        <v>13</v>
      </c>
      <c r="D5" s="6" t="s">
        <v>16</v>
      </c>
      <c r="E5" s="6" t="s">
        <v>13</v>
      </c>
      <c r="F5" s="6" t="s">
        <v>23</v>
      </c>
      <c r="G5" s="6" t="s">
        <v>11</v>
      </c>
      <c r="H5" s="6" t="s">
        <v>23</v>
      </c>
      <c r="I5" s="33">
        <f t="shared" si="0"/>
        <v>89.428571428571431</v>
      </c>
    </row>
    <row r="6" spans="1:9">
      <c r="A6" s="23">
        <v>5</v>
      </c>
      <c r="B6" s="6" t="s">
        <v>59</v>
      </c>
      <c r="C6" s="6" t="s">
        <v>16</v>
      </c>
      <c r="D6" s="6" t="s">
        <v>22</v>
      </c>
      <c r="E6" s="6" t="s">
        <v>21</v>
      </c>
      <c r="F6" s="6" t="s">
        <v>42</v>
      </c>
      <c r="G6" s="6" t="s">
        <v>13</v>
      </c>
      <c r="H6" s="6" t="s">
        <v>18</v>
      </c>
      <c r="I6" s="33">
        <f t="shared" si="0"/>
        <v>88.785714285714292</v>
      </c>
    </row>
    <row r="7" spans="1:9">
      <c r="A7" s="23">
        <v>6</v>
      </c>
      <c r="B7" s="6" t="s">
        <v>58</v>
      </c>
      <c r="C7" s="6" t="s">
        <v>42</v>
      </c>
      <c r="D7" s="6" t="s">
        <v>18</v>
      </c>
      <c r="E7" s="6" t="s">
        <v>21</v>
      </c>
      <c r="F7" s="6" t="s">
        <v>40</v>
      </c>
      <c r="G7" s="6" t="s">
        <v>11</v>
      </c>
      <c r="H7" s="6" t="s">
        <v>13</v>
      </c>
      <c r="I7" s="33">
        <f t="shared" si="0"/>
        <v>87.5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" sqref="C1:C1048576"/>
    </sheetView>
  </sheetViews>
  <sheetFormatPr defaultRowHeight="13.5"/>
  <cols>
    <col min="2" max="2" width="11.625" bestFit="1" customWidth="1"/>
    <col min="9" max="9" width="11.125" bestFit="1" customWidth="1"/>
  </cols>
  <sheetData>
    <row r="1" spans="1:9" ht="52.5" customHeight="1">
      <c r="A1" s="23" t="s">
        <v>246</v>
      </c>
      <c r="B1" s="6" t="s">
        <v>0</v>
      </c>
      <c r="C1" s="24" t="s">
        <v>25</v>
      </c>
      <c r="D1" s="24" t="s">
        <v>26</v>
      </c>
      <c r="E1" s="24" t="s">
        <v>24</v>
      </c>
      <c r="F1" s="34" t="s">
        <v>28</v>
      </c>
      <c r="G1" s="34" t="s">
        <v>30</v>
      </c>
      <c r="H1" s="34" t="s">
        <v>29</v>
      </c>
      <c r="I1" s="23" t="s">
        <v>245</v>
      </c>
    </row>
    <row r="2" spans="1:9">
      <c r="A2" s="23">
        <v>1</v>
      </c>
      <c r="B2" s="6" t="s">
        <v>2</v>
      </c>
      <c r="C2" s="6" t="s">
        <v>17</v>
      </c>
      <c r="D2" s="6" t="s">
        <v>14</v>
      </c>
      <c r="E2" s="6" t="s">
        <v>12</v>
      </c>
      <c r="F2" s="23">
        <v>90</v>
      </c>
      <c r="G2" s="4" t="s">
        <v>17</v>
      </c>
      <c r="H2" s="6" t="s">
        <v>12</v>
      </c>
      <c r="I2" s="36">
        <f>(C2*2+D2*3+E2*3+F2*3+G2*2+H2*4)/17</f>
        <v>94.058823529411768</v>
      </c>
    </row>
    <row r="3" spans="1:9">
      <c r="A3" s="23">
        <v>2</v>
      </c>
      <c r="B3" s="6" t="s">
        <v>1</v>
      </c>
      <c r="C3" s="6" t="s">
        <v>11</v>
      </c>
      <c r="D3" s="6" t="s">
        <v>14</v>
      </c>
      <c r="E3" s="6" t="s">
        <v>11</v>
      </c>
      <c r="F3" s="23">
        <v>90</v>
      </c>
      <c r="G3" s="4" t="s">
        <v>14</v>
      </c>
      <c r="H3" s="35">
        <v>96</v>
      </c>
      <c r="I3" s="36">
        <f>(C3*2+D3*3+E3*3+F3*3+G3*2+H3*4)/17</f>
        <v>93.470588235294116</v>
      </c>
    </row>
    <row r="4" spans="1:9">
      <c r="A4" s="23">
        <v>3</v>
      </c>
      <c r="B4" s="6" t="s">
        <v>4</v>
      </c>
      <c r="C4" s="6" t="s">
        <v>13</v>
      </c>
      <c r="D4" s="6" t="s">
        <v>14</v>
      </c>
      <c r="E4" s="6" t="s">
        <v>14</v>
      </c>
      <c r="F4" s="23">
        <v>92</v>
      </c>
      <c r="G4" s="4" t="s">
        <v>14</v>
      </c>
      <c r="H4" s="4" t="s">
        <v>11</v>
      </c>
      <c r="I4" s="36">
        <f>(C4*2+D4*3+E4*3+F4*3+G4*2+H4*4)/17</f>
        <v>93.17647058823529</v>
      </c>
    </row>
    <row r="5" spans="1:9">
      <c r="A5" s="23">
        <v>4</v>
      </c>
      <c r="B5" s="6" t="s">
        <v>3</v>
      </c>
      <c r="C5" s="6" t="s">
        <v>18</v>
      </c>
      <c r="D5" s="6" t="s">
        <v>13</v>
      </c>
      <c r="E5" s="6" t="s">
        <v>13</v>
      </c>
      <c r="F5" s="23">
        <v>89</v>
      </c>
      <c r="G5" s="4" t="s">
        <v>22</v>
      </c>
      <c r="H5" s="4" t="s">
        <v>11</v>
      </c>
      <c r="I5" s="36">
        <f>(C5*2+D5*3+E5*3+F5*3+G5*2+H5*4)/17</f>
        <v>90.17647058823529</v>
      </c>
    </row>
    <row r="6" spans="1:9">
      <c r="A6" s="23">
        <v>5</v>
      </c>
      <c r="B6" s="6" t="s">
        <v>9</v>
      </c>
      <c r="C6" s="6" t="s">
        <v>20</v>
      </c>
      <c r="D6" s="6" t="s">
        <v>14</v>
      </c>
      <c r="E6" s="6" t="s">
        <v>16</v>
      </c>
      <c r="F6" s="23">
        <v>84</v>
      </c>
      <c r="G6" s="4" t="s">
        <v>22</v>
      </c>
      <c r="H6" s="4" t="s">
        <v>13</v>
      </c>
      <c r="I6" s="36">
        <f>(C6*2+D6*3+E6*3+F6*3+G6*2+H6*4)/17</f>
        <v>89.294117647058826</v>
      </c>
    </row>
  </sheetData>
  <sortState ref="A2:J6">
    <sortCondition descending="1" ref="I2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" sqref="C1:C1048576"/>
    </sheetView>
  </sheetViews>
  <sheetFormatPr defaultRowHeight="13.5"/>
  <cols>
    <col min="2" max="2" width="11.625" bestFit="1" customWidth="1"/>
    <col min="9" max="9" width="9.5" bestFit="1" customWidth="1"/>
  </cols>
  <sheetData>
    <row r="1" spans="1:9" ht="48.75" customHeight="1">
      <c r="A1" s="23" t="s">
        <v>248</v>
      </c>
      <c r="B1" s="6" t="s">
        <v>0</v>
      </c>
      <c r="C1" s="24" t="s">
        <v>25</v>
      </c>
      <c r="D1" s="24" t="s">
        <v>26</v>
      </c>
      <c r="E1" s="24" t="s">
        <v>24</v>
      </c>
      <c r="F1" s="34" t="s">
        <v>31</v>
      </c>
      <c r="G1" s="24" t="s">
        <v>27</v>
      </c>
      <c r="H1" s="34" t="s">
        <v>32</v>
      </c>
      <c r="I1" s="34" t="s">
        <v>247</v>
      </c>
    </row>
    <row r="2" spans="1:9">
      <c r="A2" s="23">
        <v>1</v>
      </c>
      <c r="B2" s="6" t="s">
        <v>5</v>
      </c>
      <c r="C2" s="6" t="s">
        <v>13</v>
      </c>
      <c r="D2" s="6" t="s">
        <v>14</v>
      </c>
      <c r="E2" s="6" t="s">
        <v>15</v>
      </c>
      <c r="F2" s="23">
        <v>92</v>
      </c>
      <c r="G2" s="6" t="s">
        <v>21</v>
      </c>
      <c r="H2" s="6" t="s">
        <v>12</v>
      </c>
      <c r="I2" s="26">
        <f>(C2*2+D2*3+E2*3+F2*3+G2*3+H2*3)/17</f>
        <v>93.352941176470594</v>
      </c>
    </row>
    <row r="3" spans="1:9">
      <c r="A3" s="23">
        <v>2</v>
      </c>
      <c r="B3" s="6" t="s">
        <v>8</v>
      </c>
      <c r="C3" s="6" t="s">
        <v>19</v>
      </c>
      <c r="D3" s="6" t="s">
        <v>22</v>
      </c>
      <c r="E3" s="6" t="s">
        <v>12</v>
      </c>
      <c r="F3" s="23">
        <v>92</v>
      </c>
      <c r="G3" s="6" t="s">
        <v>21</v>
      </c>
      <c r="H3" s="6" t="s">
        <v>17</v>
      </c>
      <c r="I3" s="26">
        <f>(C3*2+D3*3+E3*3+F3*3+G3*3+H3*3)/17</f>
        <v>92.17647058823529</v>
      </c>
    </row>
    <row r="4" spans="1:9">
      <c r="A4" s="23">
        <v>3</v>
      </c>
      <c r="B4" s="6" t="s">
        <v>6</v>
      </c>
      <c r="C4" s="6" t="s">
        <v>17</v>
      </c>
      <c r="D4" s="6" t="s">
        <v>13</v>
      </c>
      <c r="E4" s="6" t="s">
        <v>14</v>
      </c>
      <c r="F4" s="23">
        <v>92</v>
      </c>
      <c r="G4" s="6" t="s">
        <v>23</v>
      </c>
      <c r="H4" s="6" t="s">
        <v>11</v>
      </c>
      <c r="I4" s="26">
        <f>(C4*2+D4*3+E4*3+F4*3+G4*3+H4*3)/17</f>
        <v>91.235294117647058</v>
      </c>
    </row>
    <row r="5" spans="1:9">
      <c r="A5" s="23">
        <v>4</v>
      </c>
      <c r="B5" s="6" t="s">
        <v>7</v>
      </c>
      <c r="C5" s="6" t="s">
        <v>18</v>
      </c>
      <c r="D5" s="6" t="s">
        <v>21</v>
      </c>
      <c r="E5" s="6" t="s">
        <v>14</v>
      </c>
      <c r="F5" s="23">
        <v>90</v>
      </c>
      <c r="G5" s="6" t="s">
        <v>18</v>
      </c>
      <c r="H5" s="6" t="s">
        <v>11</v>
      </c>
      <c r="I5" s="26">
        <f>(C5*2+D5*3+E5*3+F5*3+G5*3+H5*3)/17</f>
        <v>89.411764705882348</v>
      </c>
    </row>
  </sheetData>
  <sortState ref="A2:J5">
    <sortCondition descending="1" ref="I2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5" sqref="I15"/>
    </sheetView>
  </sheetViews>
  <sheetFormatPr defaultRowHeight="13.5"/>
  <cols>
    <col min="2" max="2" width="11.625" bestFit="1" customWidth="1"/>
    <col min="4" max="4" width="11.375" customWidth="1"/>
    <col min="6" max="6" width="11.5" customWidth="1"/>
    <col min="8" max="8" width="14.25" customWidth="1"/>
    <col min="9" max="9" width="13" bestFit="1" customWidth="1"/>
  </cols>
  <sheetData>
    <row r="1" spans="1:9" ht="27">
      <c r="A1" s="30" t="s">
        <v>249</v>
      </c>
      <c r="B1" s="9" t="s">
        <v>0</v>
      </c>
      <c r="C1" s="34" t="s">
        <v>56</v>
      </c>
      <c r="D1" s="34" t="s">
        <v>55</v>
      </c>
      <c r="E1" s="34" t="s">
        <v>53</v>
      </c>
      <c r="F1" s="34" t="s">
        <v>52</v>
      </c>
      <c r="G1" s="34" t="s">
        <v>51</v>
      </c>
      <c r="H1" s="34" t="s">
        <v>50</v>
      </c>
      <c r="I1" s="30" t="s">
        <v>57</v>
      </c>
    </row>
    <row r="2" spans="1:9">
      <c r="A2" s="30">
        <v>1</v>
      </c>
      <c r="B2" s="9" t="s">
        <v>49</v>
      </c>
      <c r="C2" s="9" t="s">
        <v>14</v>
      </c>
      <c r="D2" s="9" t="s">
        <v>11</v>
      </c>
      <c r="E2" s="9" t="s">
        <v>14</v>
      </c>
      <c r="F2" s="9" t="s">
        <v>11</v>
      </c>
      <c r="G2" s="9" t="s">
        <v>11</v>
      </c>
      <c r="H2" s="9" t="s">
        <v>22</v>
      </c>
      <c r="I2" s="31">
        <f t="shared" ref="I2:I14" si="0">(C2*4+D2*2+E2*3+F2*2+G2*4+H2*2)/17</f>
        <v>93.470588235294116</v>
      </c>
    </row>
    <row r="3" spans="1:9">
      <c r="A3" s="30">
        <v>2</v>
      </c>
      <c r="B3" s="9" t="s">
        <v>48</v>
      </c>
      <c r="C3" s="9" t="s">
        <v>12</v>
      </c>
      <c r="D3" s="9" t="s">
        <v>13</v>
      </c>
      <c r="E3" s="9" t="s">
        <v>14</v>
      </c>
      <c r="F3" s="9" t="s">
        <v>18</v>
      </c>
      <c r="G3" s="9" t="s">
        <v>11</v>
      </c>
      <c r="H3" s="9" t="s">
        <v>12</v>
      </c>
      <c r="I3" s="31">
        <f t="shared" si="0"/>
        <v>92.882352941176464</v>
      </c>
    </row>
    <row r="4" spans="1:9">
      <c r="A4" s="30">
        <v>3</v>
      </c>
      <c r="B4" s="9" t="s">
        <v>47</v>
      </c>
      <c r="C4" s="9" t="s">
        <v>14</v>
      </c>
      <c r="D4" s="9" t="s">
        <v>14</v>
      </c>
      <c r="E4" s="9" t="s">
        <v>13</v>
      </c>
      <c r="F4" s="9" t="s">
        <v>11</v>
      </c>
      <c r="G4" s="9" t="s">
        <v>18</v>
      </c>
      <c r="H4" s="9" t="s">
        <v>17</v>
      </c>
      <c r="I4" s="31">
        <f t="shared" si="0"/>
        <v>91.17647058823529</v>
      </c>
    </row>
    <row r="5" spans="1:9">
      <c r="A5" s="30">
        <v>4</v>
      </c>
      <c r="B5" s="9" t="s">
        <v>46</v>
      </c>
      <c r="C5" s="9" t="s">
        <v>13</v>
      </c>
      <c r="D5" s="9" t="s">
        <v>11</v>
      </c>
      <c r="E5" s="9" t="s">
        <v>13</v>
      </c>
      <c r="F5" s="9" t="s">
        <v>11</v>
      </c>
      <c r="G5" s="9" t="s">
        <v>13</v>
      </c>
      <c r="H5" s="9" t="s">
        <v>17</v>
      </c>
      <c r="I5" s="31">
        <f t="shared" si="0"/>
        <v>90.82352941176471</v>
      </c>
    </row>
    <row r="6" spans="1:9">
      <c r="A6" s="30">
        <v>5</v>
      </c>
      <c r="B6" s="9" t="s">
        <v>45</v>
      </c>
      <c r="C6" s="9" t="s">
        <v>13</v>
      </c>
      <c r="D6" s="9" t="s">
        <v>14</v>
      </c>
      <c r="E6" s="9" t="s">
        <v>18</v>
      </c>
      <c r="F6" s="9" t="s">
        <v>18</v>
      </c>
      <c r="G6" s="9" t="s">
        <v>17</v>
      </c>
      <c r="H6" s="9" t="s">
        <v>14</v>
      </c>
      <c r="I6" s="31">
        <f t="shared" si="0"/>
        <v>90.411764705882348</v>
      </c>
    </row>
    <row r="7" spans="1:9">
      <c r="A7" s="30">
        <v>6</v>
      </c>
      <c r="B7" s="9" t="s">
        <v>44</v>
      </c>
      <c r="C7" s="9" t="s">
        <v>17</v>
      </c>
      <c r="D7" s="9" t="s">
        <v>17</v>
      </c>
      <c r="E7" s="9" t="s">
        <v>20</v>
      </c>
      <c r="F7" s="9" t="s">
        <v>18</v>
      </c>
      <c r="G7" s="9" t="s">
        <v>21</v>
      </c>
      <c r="H7" s="9" t="s">
        <v>14</v>
      </c>
      <c r="I7" s="31">
        <f t="shared" si="0"/>
        <v>88.82352941176471</v>
      </c>
    </row>
    <row r="8" spans="1:9">
      <c r="A8" s="30">
        <v>7</v>
      </c>
      <c r="B8" s="9" t="s">
        <v>43</v>
      </c>
      <c r="C8" s="9" t="s">
        <v>22</v>
      </c>
      <c r="D8" s="9" t="s">
        <v>18</v>
      </c>
      <c r="E8" s="9" t="s">
        <v>21</v>
      </c>
      <c r="F8" s="9" t="s">
        <v>21</v>
      </c>
      <c r="G8" s="9" t="s">
        <v>42</v>
      </c>
      <c r="H8" s="9" t="s">
        <v>12</v>
      </c>
      <c r="I8" s="31">
        <f t="shared" si="0"/>
        <v>88.82352941176471</v>
      </c>
    </row>
    <row r="9" spans="1:9">
      <c r="A9" s="30">
        <v>8</v>
      </c>
      <c r="B9" s="9" t="s">
        <v>41</v>
      </c>
      <c r="C9" s="9" t="s">
        <v>17</v>
      </c>
      <c r="D9" s="9" t="s">
        <v>23</v>
      </c>
      <c r="E9" s="9" t="s">
        <v>18</v>
      </c>
      <c r="F9" s="9" t="s">
        <v>18</v>
      </c>
      <c r="G9" s="9" t="s">
        <v>40</v>
      </c>
      <c r="H9" s="9" t="s">
        <v>14</v>
      </c>
      <c r="I9" s="31">
        <f t="shared" si="0"/>
        <v>88.647058823529406</v>
      </c>
    </row>
    <row r="10" spans="1:9">
      <c r="A10" s="30">
        <v>9</v>
      </c>
      <c r="B10" s="9" t="s">
        <v>39</v>
      </c>
      <c r="C10" s="9" t="s">
        <v>18</v>
      </c>
      <c r="D10" s="9" t="s">
        <v>13</v>
      </c>
      <c r="E10" s="9" t="s">
        <v>11</v>
      </c>
      <c r="F10" s="9" t="s">
        <v>18</v>
      </c>
      <c r="G10" s="9" t="s">
        <v>13</v>
      </c>
      <c r="H10" s="9" t="s">
        <v>13</v>
      </c>
      <c r="I10" s="31">
        <f t="shared" si="0"/>
        <v>88.588235294117652</v>
      </c>
    </row>
    <row r="11" spans="1:9">
      <c r="A11" s="30">
        <v>10</v>
      </c>
      <c r="B11" s="9" t="s">
        <v>38</v>
      </c>
      <c r="C11" s="9" t="s">
        <v>23</v>
      </c>
      <c r="D11" s="9" t="s">
        <v>14</v>
      </c>
      <c r="E11" s="9" t="s">
        <v>21</v>
      </c>
      <c r="F11" s="9" t="s">
        <v>13</v>
      </c>
      <c r="G11" s="9" t="s">
        <v>18</v>
      </c>
      <c r="H11" s="9" t="s">
        <v>17</v>
      </c>
      <c r="I11" s="31">
        <f t="shared" si="0"/>
        <v>88.470588235294116</v>
      </c>
    </row>
    <row r="12" spans="1:9">
      <c r="A12" s="30">
        <v>11</v>
      </c>
      <c r="B12" s="9" t="s">
        <v>37</v>
      </c>
      <c r="C12" s="9" t="s">
        <v>13</v>
      </c>
      <c r="D12" s="9" t="s">
        <v>34</v>
      </c>
      <c r="E12" s="9" t="s">
        <v>13</v>
      </c>
      <c r="F12" s="9" t="s">
        <v>13</v>
      </c>
      <c r="G12" s="9" t="s">
        <v>18</v>
      </c>
      <c r="H12" s="9" t="s">
        <v>22</v>
      </c>
      <c r="I12" s="31">
        <f t="shared" si="0"/>
        <v>88.352941176470594</v>
      </c>
    </row>
    <row r="13" spans="1:9">
      <c r="A13" s="30">
        <v>12</v>
      </c>
      <c r="B13" s="9" t="s">
        <v>36</v>
      </c>
      <c r="C13" s="9" t="s">
        <v>18</v>
      </c>
      <c r="D13" s="9" t="s">
        <v>23</v>
      </c>
      <c r="E13" s="9" t="s">
        <v>13</v>
      </c>
      <c r="F13" s="9" t="s">
        <v>20</v>
      </c>
      <c r="G13" s="9" t="s">
        <v>16</v>
      </c>
      <c r="H13" s="9" t="s">
        <v>11</v>
      </c>
      <c r="I13" s="31">
        <f t="shared" si="0"/>
        <v>87.647058823529406</v>
      </c>
    </row>
    <row r="14" spans="1:9">
      <c r="A14" s="30">
        <v>13</v>
      </c>
      <c r="B14" s="9" t="s">
        <v>35</v>
      </c>
      <c r="C14" s="9" t="s">
        <v>34</v>
      </c>
      <c r="D14" s="9" t="s">
        <v>13</v>
      </c>
      <c r="E14" s="9" t="s">
        <v>20</v>
      </c>
      <c r="F14" s="9" t="s">
        <v>18</v>
      </c>
      <c r="G14" s="9" t="s">
        <v>21</v>
      </c>
      <c r="H14" s="9" t="s">
        <v>17</v>
      </c>
      <c r="I14" s="31">
        <f t="shared" si="0"/>
        <v>85.647058823529406</v>
      </c>
    </row>
    <row r="15" spans="1:9" s="2" customFormat="1">
      <c r="A15" s="30">
        <v>14</v>
      </c>
      <c r="B15" s="9" t="s">
        <v>33</v>
      </c>
      <c r="C15" s="9" t="s">
        <v>19</v>
      </c>
      <c r="D15" s="9"/>
      <c r="E15" s="9" t="s">
        <v>13</v>
      </c>
      <c r="F15" s="9" t="s">
        <v>21</v>
      </c>
      <c r="G15" s="9" t="s">
        <v>23</v>
      </c>
      <c r="H15" s="9" t="s">
        <v>22</v>
      </c>
      <c r="I15" s="31">
        <f>(C15*4+E15*3+F15*2+G15*4+H15*2)/15*0.9</f>
        <v>80.040000000000006</v>
      </c>
    </row>
    <row r="16" spans="1:9">
      <c r="I16" s="32"/>
    </row>
  </sheetData>
  <sortState ref="C2:I15">
    <sortCondition descending="1" ref="I2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财税法学</vt:lpstr>
      <vt:lpstr>经济法学</vt:lpstr>
      <vt:lpstr>知识产权法</vt:lpstr>
      <vt:lpstr>环境法学</vt:lpstr>
      <vt:lpstr>法律史</vt:lpstr>
      <vt:lpstr>法学理论</vt:lpstr>
      <vt:lpstr>民商法学</vt:lpstr>
      <vt:lpstr>宪法与行政法</vt:lpstr>
      <vt:lpstr>国际经济法</vt:lpstr>
      <vt:lpstr>国际法学</vt:lpstr>
      <vt:lpstr>商法</vt:lpstr>
      <vt:lpstr>刑事诉讼法</vt:lpstr>
      <vt:lpstr>民事诉讼法</vt:lpstr>
      <vt:lpstr>刑法学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2014-09-10T06:25:46Z</dcterms:modified>
</cp:coreProperties>
</file>